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0" yWindow="555" windowWidth="9360" windowHeight="7935" tabRatio="654"/>
  </bookViews>
  <sheets>
    <sheet name="Purity-Total pure seeds" sheetId="3" r:id="rId1"/>
    <sheet name="Purity-Inert matter" sheetId="6" r:id="rId2"/>
    <sheet name="Purity-Other seeds" sheetId="7" r:id="rId3"/>
    <sheet name="Germ-Normal Seedlings" sheetId="1" r:id="rId4"/>
    <sheet name="Germ-Abnorm seeds" sheetId="4" r:id="rId5"/>
    <sheet name="Germ-Dead seeds" sheetId="5" r:id="rId6"/>
    <sheet name="Total # of other seeds" sheetId="2" r:id="rId7"/>
    <sheet name="# of species with biggest #" sheetId="8" r:id="rId8"/>
    <sheet name="Second biggest #" sheetId="9" r:id="rId9"/>
  </sheets>
  <calcPr calcId="125725"/>
</workbook>
</file>

<file path=xl/calcChain.xml><?xml version="1.0" encoding="utf-8"?>
<calcChain xmlns="http://schemas.openxmlformats.org/spreadsheetml/2006/main">
  <c r="B8" i="9"/>
  <c r="B10" l="1"/>
  <c r="F6"/>
  <c r="B10" i="8"/>
  <c r="B8"/>
  <c r="F6"/>
  <c r="B10" i="7"/>
  <c r="B8"/>
  <c r="F6"/>
  <c r="B10" i="6"/>
  <c r="B8"/>
  <c r="F6"/>
  <c r="B10" i="5"/>
  <c r="B8"/>
  <c r="F6"/>
  <c r="B10" i="4"/>
  <c r="B8"/>
  <c r="F6"/>
  <c r="F6" i="2"/>
  <c r="F6" i="3"/>
  <c r="F6" i="1"/>
  <c r="B10" i="3"/>
  <c r="B8"/>
  <c r="B10" i="2"/>
  <c r="B8"/>
  <c r="B8" i="1"/>
  <c r="B10"/>
  <c r="A4" i="8" l="1"/>
  <c r="A4" i="6"/>
  <c r="B30" s="1"/>
  <c r="A4" i="9"/>
  <c r="A4" i="7"/>
  <c r="A4" i="5"/>
  <c r="A4" i="4"/>
  <c r="B21" s="1"/>
  <c r="B16" i="8"/>
  <c r="B32" s="1"/>
  <c r="B21"/>
  <c r="B30"/>
  <c r="B16" i="6"/>
  <c r="B32" s="1"/>
  <c r="A4" i="3"/>
  <c r="B19" s="1"/>
  <c r="A4" i="2"/>
  <c r="A4" i="1"/>
  <c r="B19" i="2" l="1"/>
  <c r="B25"/>
  <c r="B21" i="5"/>
  <c r="B19"/>
  <c r="B25"/>
  <c r="B25" i="4"/>
  <c r="B19"/>
  <c r="H6" s="1"/>
  <c r="B23" s="1"/>
  <c r="B16"/>
  <c r="B32" s="1"/>
  <c r="A34" s="1"/>
  <c r="B30"/>
  <c r="B21" i="7"/>
  <c r="B19"/>
  <c r="B25"/>
  <c r="B19" i="6"/>
  <c r="B25"/>
  <c r="B21"/>
  <c r="H6" s="1"/>
  <c r="B30" i="9"/>
  <c r="B19"/>
  <c r="B25"/>
  <c r="B19" i="8"/>
  <c r="H6" s="1"/>
  <c r="B23" s="1"/>
  <c r="B25"/>
  <c r="B19" i="1"/>
  <c r="B25"/>
  <c r="B25" i="3"/>
  <c r="B16" i="7"/>
  <c r="B32" s="1"/>
  <c r="B30"/>
  <c r="B21" i="9"/>
  <c r="B16" i="5"/>
  <c r="B32" s="1"/>
  <c r="B16" i="9"/>
  <c r="B32" s="1"/>
  <c r="A34" s="1"/>
  <c r="B30" i="5"/>
  <c r="A34" i="6"/>
  <c r="A34" i="8"/>
  <c r="B23" i="6"/>
  <c r="B21" i="2"/>
  <c r="H6" s="1"/>
  <c r="B16"/>
  <c r="B32" s="1"/>
  <c r="B21" i="3"/>
  <c r="H6" s="1"/>
  <c r="B16"/>
  <c r="B32" s="1"/>
  <c r="B21" i="1"/>
  <c r="B16"/>
  <c r="B32" s="1"/>
  <c r="B30"/>
  <c r="B30" i="2"/>
  <c r="B30" i="3"/>
  <c r="H6" i="9" l="1"/>
  <c r="A34" i="5"/>
  <c r="H6"/>
  <c r="B23" s="1"/>
  <c r="A27" s="1"/>
  <c r="A27" i="4"/>
  <c r="H6" i="1"/>
  <c r="A34" i="7"/>
  <c r="H6"/>
  <c r="B23" s="1"/>
  <c r="A27" s="1"/>
  <c r="A27" i="6"/>
  <c r="B23" i="9"/>
  <c r="A27" s="1"/>
  <c r="A27" i="8"/>
  <c r="B23" i="1"/>
  <c r="B23" i="2"/>
  <c r="A34"/>
  <c r="A34" i="1"/>
  <c r="B23" i="3"/>
  <c r="A34"/>
  <c r="A27" i="1"/>
  <c r="A27" i="2" l="1"/>
  <c r="A27" i="3"/>
</calcChain>
</file>

<file path=xl/comments1.xml><?xml version="1.0" encoding="utf-8"?>
<comments xmlns="http://schemas.openxmlformats.org/spreadsheetml/2006/main">
  <authors>
    <author>Laffont, Jean-Louis</author>
  </authors>
  <commentList>
    <comment ref="D5" authorId="0">
      <text>
        <r>
          <rPr>
            <b/>
            <sz val="8"/>
            <color indexed="81"/>
            <rFont val="Tahoma"/>
            <family val="2"/>
          </rPr>
          <t xml:space="preserve">Up to 100 values
Leave </t>
        </r>
        <r>
          <rPr>
            <b/>
            <sz val="10"/>
            <color indexed="81"/>
            <rFont val="Tahoma"/>
            <family val="2"/>
          </rPr>
          <t>empty cells</t>
        </r>
        <r>
          <rPr>
            <b/>
            <sz val="8"/>
            <color indexed="81"/>
            <rFont val="Tahoma"/>
            <family val="2"/>
          </rPr>
          <t xml:space="preserve">
when there is no value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Counted from the number of values entered in X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1 000 for purity</t>
        </r>
      </text>
    </comment>
    <comment ref="B16" authorId="0">
      <text>
        <r>
          <rPr>
            <b/>
            <sz val="8"/>
            <color indexed="81"/>
            <rFont val="Tahoma"/>
            <family val="2"/>
          </rPr>
          <t>Rounded to one decimal; xx.x5 is rounded to xx.x + 0.1</t>
        </r>
      </text>
    </comment>
  </commentList>
</comments>
</file>

<file path=xl/comments2.xml><?xml version="1.0" encoding="utf-8"?>
<comments xmlns="http://schemas.openxmlformats.org/spreadsheetml/2006/main">
  <authors>
    <author>Laffont, Jean-Louis</author>
  </authors>
  <commentList>
    <comment ref="D5" authorId="0">
      <text>
        <r>
          <rPr>
            <b/>
            <sz val="8"/>
            <color indexed="81"/>
            <rFont val="Tahoma"/>
            <family val="2"/>
          </rPr>
          <t xml:space="preserve">Up to 100 values
Leave </t>
        </r>
        <r>
          <rPr>
            <b/>
            <sz val="10"/>
            <color indexed="81"/>
            <rFont val="Tahoma"/>
            <family val="2"/>
          </rPr>
          <t>empty cells</t>
        </r>
        <r>
          <rPr>
            <b/>
            <sz val="8"/>
            <color indexed="81"/>
            <rFont val="Tahoma"/>
            <family val="2"/>
          </rPr>
          <t xml:space="preserve">
when there is no value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Counted from the number of values entered in X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1 000 for purity</t>
        </r>
      </text>
    </comment>
    <comment ref="B16" authorId="0">
      <text>
        <r>
          <rPr>
            <b/>
            <sz val="8"/>
            <color indexed="81"/>
            <rFont val="Tahoma"/>
            <family val="2"/>
          </rPr>
          <t>Rounded to one decimal; xx.x5 is rounded to xx.x + 0.1</t>
        </r>
      </text>
    </comment>
  </commentList>
</comments>
</file>

<file path=xl/comments3.xml><?xml version="1.0" encoding="utf-8"?>
<comments xmlns="http://schemas.openxmlformats.org/spreadsheetml/2006/main">
  <authors>
    <author>Laffont, Jean-Louis</author>
  </authors>
  <commentList>
    <comment ref="D5" authorId="0">
      <text>
        <r>
          <rPr>
            <b/>
            <sz val="8"/>
            <color indexed="81"/>
            <rFont val="Tahoma"/>
            <family val="2"/>
          </rPr>
          <t xml:space="preserve">Up to 100 values
Leave </t>
        </r>
        <r>
          <rPr>
            <b/>
            <sz val="10"/>
            <color indexed="81"/>
            <rFont val="Tahoma"/>
            <family val="2"/>
          </rPr>
          <t>empty cells</t>
        </r>
        <r>
          <rPr>
            <b/>
            <sz val="8"/>
            <color indexed="81"/>
            <rFont val="Tahoma"/>
            <family val="2"/>
          </rPr>
          <t xml:space="preserve">
when there is no value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Counted from the number of values entered in X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1 000 for purity</t>
        </r>
      </text>
    </comment>
    <comment ref="B16" authorId="0">
      <text>
        <r>
          <rPr>
            <b/>
            <sz val="8"/>
            <color indexed="81"/>
            <rFont val="Tahoma"/>
            <family val="2"/>
          </rPr>
          <t>Rounded to one decimal; xx.x5 is rounded to xx.x + 0.1</t>
        </r>
      </text>
    </comment>
  </commentList>
</comments>
</file>

<file path=xl/comments4.xml><?xml version="1.0" encoding="utf-8"?>
<comments xmlns="http://schemas.openxmlformats.org/spreadsheetml/2006/main">
  <authors>
    <author>Laffont, Jean-Louis</author>
  </authors>
  <commentList>
    <comment ref="D5" authorId="0">
      <text>
        <r>
          <rPr>
            <b/>
            <sz val="8"/>
            <color indexed="81"/>
            <rFont val="Tahoma"/>
            <family val="2"/>
          </rPr>
          <t xml:space="preserve">Up to 100 values
Leave </t>
        </r>
        <r>
          <rPr>
            <b/>
            <sz val="10"/>
            <color indexed="81"/>
            <rFont val="Tahoma"/>
            <family val="2"/>
          </rPr>
          <t>empty cells</t>
        </r>
        <r>
          <rPr>
            <b/>
            <sz val="8"/>
            <color indexed="81"/>
            <rFont val="Tahoma"/>
            <family val="2"/>
          </rPr>
          <t xml:space="preserve">
when there is no value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Counted from the number of values entered in X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100 for germination</t>
        </r>
      </text>
    </comment>
    <comment ref="B16" authorId="0">
      <text>
        <r>
          <rPr>
            <b/>
            <sz val="8"/>
            <color indexed="81"/>
            <rFont val="Tahoma"/>
            <family val="2"/>
          </rPr>
          <t>Rounded to the nearest whole number; xx.5 is rounded to xx + 1</t>
        </r>
      </text>
    </comment>
  </commentList>
</comments>
</file>

<file path=xl/comments5.xml><?xml version="1.0" encoding="utf-8"?>
<comments xmlns="http://schemas.openxmlformats.org/spreadsheetml/2006/main">
  <authors>
    <author>Laffont, Jean-Louis</author>
  </authors>
  <commentList>
    <comment ref="D5" authorId="0">
      <text>
        <r>
          <rPr>
            <b/>
            <sz val="8"/>
            <color indexed="81"/>
            <rFont val="Tahoma"/>
            <family val="2"/>
          </rPr>
          <t xml:space="preserve">Up to 100 values
Leave </t>
        </r>
        <r>
          <rPr>
            <b/>
            <sz val="10"/>
            <color indexed="81"/>
            <rFont val="Tahoma"/>
            <family val="2"/>
          </rPr>
          <t>empty cells</t>
        </r>
        <r>
          <rPr>
            <b/>
            <sz val="8"/>
            <color indexed="81"/>
            <rFont val="Tahoma"/>
            <family val="2"/>
          </rPr>
          <t xml:space="preserve">
when there is no value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Counted from the number of values entered in X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100 for germination</t>
        </r>
      </text>
    </comment>
    <comment ref="B16" authorId="0">
      <text>
        <r>
          <rPr>
            <b/>
            <sz val="8"/>
            <color indexed="81"/>
            <rFont val="Tahoma"/>
            <family val="2"/>
          </rPr>
          <t>Rounded to the nearest whole number; xx.5 is rounded to xx + 1</t>
        </r>
      </text>
    </comment>
  </commentList>
</comments>
</file>

<file path=xl/comments6.xml><?xml version="1.0" encoding="utf-8"?>
<comments xmlns="http://schemas.openxmlformats.org/spreadsheetml/2006/main">
  <authors>
    <author>Laffont, Jean-Louis</author>
  </authors>
  <commentList>
    <comment ref="D5" authorId="0">
      <text>
        <r>
          <rPr>
            <b/>
            <sz val="8"/>
            <color indexed="81"/>
            <rFont val="Tahoma"/>
            <family val="2"/>
          </rPr>
          <t xml:space="preserve">Up to 100 values
Leave </t>
        </r>
        <r>
          <rPr>
            <b/>
            <sz val="10"/>
            <color indexed="81"/>
            <rFont val="Tahoma"/>
            <family val="2"/>
          </rPr>
          <t>empty cells</t>
        </r>
        <r>
          <rPr>
            <b/>
            <sz val="8"/>
            <color indexed="81"/>
            <rFont val="Tahoma"/>
            <family val="2"/>
          </rPr>
          <t xml:space="preserve">
when there is no value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Counted from the number of values entered in X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100 for germination</t>
        </r>
      </text>
    </comment>
    <comment ref="B16" authorId="0">
      <text>
        <r>
          <rPr>
            <b/>
            <sz val="8"/>
            <color indexed="81"/>
            <rFont val="Tahoma"/>
            <family val="2"/>
          </rPr>
          <t>Rounded to the nearest whole number; xx.5 is rounded to xx + 1</t>
        </r>
      </text>
    </comment>
  </commentList>
</comments>
</file>

<file path=xl/comments7.xml><?xml version="1.0" encoding="utf-8"?>
<comments xmlns="http://schemas.openxmlformats.org/spreadsheetml/2006/main">
  <authors>
    <author>Laffont, Jean-Louis</author>
  </authors>
  <commentList>
    <comment ref="D5" authorId="0">
      <text>
        <r>
          <rPr>
            <b/>
            <sz val="8"/>
            <color indexed="81"/>
            <rFont val="Tahoma"/>
            <family val="2"/>
          </rPr>
          <t xml:space="preserve">Up to 100 values
Leave </t>
        </r>
        <r>
          <rPr>
            <b/>
            <sz val="10"/>
            <color indexed="81"/>
            <rFont val="Tahoma"/>
            <family val="2"/>
          </rPr>
          <t>empty cells</t>
        </r>
        <r>
          <rPr>
            <b/>
            <sz val="8"/>
            <color indexed="81"/>
            <rFont val="Tahoma"/>
            <family val="2"/>
          </rPr>
          <t xml:space="preserve">
when there is no value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Counted from the number of values entered in X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10 000 for other seed count</t>
        </r>
      </text>
    </comment>
    <comment ref="B16" authorId="0">
      <text>
        <r>
          <rPr>
            <b/>
            <sz val="8"/>
            <color indexed="81"/>
            <rFont val="Tahoma"/>
            <family val="2"/>
          </rPr>
          <t>Rounded to the nearest whole number; xx.5 is rounded to xx + 1</t>
        </r>
      </text>
    </comment>
  </commentList>
</comments>
</file>

<file path=xl/comments8.xml><?xml version="1.0" encoding="utf-8"?>
<comments xmlns="http://schemas.openxmlformats.org/spreadsheetml/2006/main">
  <authors>
    <author>Laffont, Jean-Louis</author>
  </authors>
  <commentList>
    <comment ref="D5" authorId="0">
      <text>
        <r>
          <rPr>
            <b/>
            <sz val="8"/>
            <color indexed="81"/>
            <rFont val="Tahoma"/>
            <family val="2"/>
          </rPr>
          <t xml:space="preserve">Up to 100 values
Leave </t>
        </r>
        <r>
          <rPr>
            <b/>
            <sz val="10"/>
            <color indexed="81"/>
            <rFont val="Tahoma"/>
            <family val="2"/>
          </rPr>
          <t>empty cells</t>
        </r>
        <r>
          <rPr>
            <b/>
            <sz val="8"/>
            <color indexed="81"/>
            <rFont val="Tahoma"/>
            <family val="2"/>
          </rPr>
          <t xml:space="preserve">
when there is no value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Counted from the number of values entered in X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10 000 for other seed count</t>
        </r>
      </text>
    </comment>
    <comment ref="B16" authorId="0">
      <text>
        <r>
          <rPr>
            <b/>
            <sz val="8"/>
            <color indexed="81"/>
            <rFont val="Tahoma"/>
            <family val="2"/>
          </rPr>
          <t>Rounded to the nearest whole number; xx.5 is rounded to xx + 1</t>
        </r>
      </text>
    </comment>
  </commentList>
</comments>
</file>

<file path=xl/comments9.xml><?xml version="1.0" encoding="utf-8"?>
<comments xmlns="http://schemas.openxmlformats.org/spreadsheetml/2006/main">
  <authors>
    <author>Laffont, Jean-Louis</author>
  </authors>
  <commentList>
    <comment ref="D5" authorId="0">
      <text>
        <r>
          <rPr>
            <b/>
            <sz val="8"/>
            <color indexed="81"/>
            <rFont val="Tahoma"/>
            <family val="2"/>
          </rPr>
          <t xml:space="preserve">Up to 100 values
Leave </t>
        </r>
        <r>
          <rPr>
            <b/>
            <sz val="10"/>
            <color indexed="81"/>
            <rFont val="Tahoma"/>
            <family val="2"/>
          </rPr>
          <t>empty cells</t>
        </r>
        <r>
          <rPr>
            <b/>
            <sz val="8"/>
            <color indexed="81"/>
            <rFont val="Tahoma"/>
            <family val="2"/>
          </rPr>
          <t xml:space="preserve">
when there is no value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Counted from the number of values entered in X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10 000 for other seed count</t>
        </r>
      </text>
    </comment>
    <comment ref="B16" authorId="0">
      <text>
        <r>
          <rPr>
            <b/>
            <sz val="8"/>
            <color indexed="81"/>
            <rFont val="Tahoma"/>
            <family val="2"/>
          </rPr>
          <t>Rounded to the nearest whole number; xx.5 is rounded to xx + 1</t>
        </r>
      </text>
    </comment>
  </commentList>
</comments>
</file>

<file path=xl/sharedStrings.xml><?xml version="1.0" encoding="utf-8"?>
<sst xmlns="http://schemas.openxmlformats.org/spreadsheetml/2006/main" count="459" uniqueCount="46">
  <si>
    <t>Change any value in a yellow cell</t>
  </si>
  <si>
    <t>X</t>
  </si>
  <si>
    <t>Number of independant container-samples</t>
  </si>
  <si>
    <t>Chaffy seeds (Y/N)</t>
  </si>
  <si>
    <t>Mean value</t>
  </si>
  <si>
    <t>W</t>
  </si>
  <si>
    <t>V</t>
  </si>
  <si>
    <t>H</t>
  </si>
  <si>
    <t>R</t>
  </si>
  <si>
    <t>ISTA Rules - Chapter 2 - 2.9</t>
  </si>
  <si>
    <t>Container sample #</t>
  </si>
  <si>
    <t>Number of seeds tested from each container-sample</t>
  </si>
  <si>
    <t>Computations</t>
  </si>
  <si>
    <t>Number of containers in the lot</t>
  </si>
  <si>
    <t>Table 2D</t>
  </si>
  <si>
    <t># of containers in the lot</t>
  </si>
  <si>
    <t># of samples</t>
  </si>
  <si>
    <t>Crit H_non-chaffy seeds</t>
  </si>
  <si>
    <t>Crit H_chaffy seeds</t>
  </si>
  <si>
    <t>Minimum number of independant container samples to be drawn</t>
  </si>
  <si>
    <t>H-value test</t>
  </si>
  <si>
    <t>Critical H-value</t>
  </si>
  <si>
    <t>Calculated H value</t>
  </si>
  <si>
    <t>Average %</t>
  </si>
  <si>
    <t>Max Tolerated range</t>
  </si>
  <si>
    <t>10-19</t>
  </si>
  <si>
    <t>R value test</t>
  </si>
  <si>
    <t>Critical R value</t>
  </si>
  <si>
    <t>5-9</t>
  </si>
  <si>
    <t>Table 2F - non-chaffy seeds</t>
  </si>
  <si>
    <t>Table 2F - chaffy seeds</t>
  </si>
  <si>
    <t>Reported mean value</t>
  </si>
  <si>
    <t>Table 2E - non-chaffy seeds</t>
  </si>
  <si>
    <t>Table 2E - chaffy seeds</t>
  </si>
  <si>
    <t>Table 2G - non-chaffy seeds</t>
  </si>
  <si>
    <t>Table 2G - chaffy seeds</t>
  </si>
  <si>
    <t>Average</t>
  </si>
  <si>
    <t>Germination - Normal seedlings (%): Heterogeneity testing for seed lots in multiple containers</t>
  </si>
  <si>
    <t>Purity - Total pure seeds (%): Heterogeneity testing for seed lots in multiple containers</t>
  </si>
  <si>
    <t>Other seeds - Total number of other seeds: Heterogeneity testing for seed lots in multiple containers</t>
  </si>
  <si>
    <t>Germination - Abnormal seeds (%): Heterogeneity testing for seed lots in multiple containers</t>
  </si>
  <si>
    <t>Germination - Dead seeds (%): Heterogeneity testing for seed lots in multiple containers</t>
  </si>
  <si>
    <t>Purity - Inert matter (%): Heterogeneity testing for seed lots in multiple containers</t>
  </si>
  <si>
    <t>Purity - Other seeds (%): Heterogeneity testing for seed lots in multiple containers</t>
  </si>
  <si>
    <t>Other seeds - Number of species with biggest number: Heterogeneity testing for seed lots in multiple containers</t>
  </si>
  <si>
    <r>
      <t>Other seeds - Number of species with 2</t>
    </r>
    <r>
      <rPr>
        <b/>
        <vertAlign val="superscript"/>
        <sz val="12"/>
        <color indexed="12"/>
        <rFont val="Arial"/>
        <family val="2"/>
      </rPr>
      <t>nd</t>
    </r>
    <r>
      <rPr>
        <b/>
        <sz val="12"/>
        <color indexed="12"/>
        <rFont val="Arial"/>
        <family val="2"/>
      </rPr>
      <t xml:space="preserve"> biggest number: Heterogeneity testing for seed lots in multiple containers</t>
    </r>
  </si>
</sst>
</file>

<file path=xl/styles.xml><?xml version="1.0" encoding="utf-8"?>
<styleSheet xmlns="http://schemas.openxmlformats.org/spreadsheetml/2006/main">
  <numFmts count="4">
    <numFmt numFmtId="164" formatCode="0.00000"/>
    <numFmt numFmtId="165" formatCode="0.000"/>
    <numFmt numFmtId="166" formatCode="0.0000000"/>
    <numFmt numFmtId="167" formatCode="0.0"/>
  </numFmts>
  <fonts count="17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0"/>
      <color indexed="61"/>
      <name val="Arial"/>
      <family val="2"/>
    </font>
    <font>
      <b/>
      <sz val="12"/>
      <color indexed="12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b/>
      <sz val="8"/>
      <color indexed="81"/>
      <name val="Tahoma"/>
      <family val="2"/>
    </font>
    <font>
      <b/>
      <sz val="10"/>
      <color rgb="FFFF0000"/>
      <name val="Arial"/>
      <family val="2"/>
    </font>
    <font>
      <sz val="8"/>
      <color indexed="81"/>
      <name val="Tahoma"/>
      <family val="2"/>
    </font>
    <font>
      <b/>
      <sz val="10"/>
      <color indexed="81"/>
      <name val="Tahoma"/>
      <family val="2"/>
    </font>
    <font>
      <b/>
      <sz val="10"/>
      <color rgb="FF0070C0"/>
      <name val="Arial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vertAlign val="superscript"/>
      <sz val="12"/>
      <color indexed="12"/>
      <name val="Arial"/>
      <family val="2"/>
    </font>
    <font>
      <b/>
      <sz val="10"/>
      <color rgb="FF00B05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2E2E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Border="1"/>
    <xf numFmtId="0" fontId="2" fillId="0" borderId="0" xfId="0" applyFont="1" applyFill="1" applyBorder="1" applyAlignment="1">
      <alignment horizontal="center"/>
    </xf>
    <xf numFmtId="0" fontId="6" fillId="0" borderId="0" xfId="0" applyFont="1"/>
    <xf numFmtId="0" fontId="2" fillId="3" borderId="1" xfId="0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2" fillId="0" borderId="0" xfId="0" applyNumberFormat="1" applyFont="1" applyFill="1" applyBorder="1" applyAlignment="1" applyProtection="1">
      <alignment horizontal="center"/>
    </xf>
    <xf numFmtId="2" fontId="2" fillId="4" borderId="1" xfId="0" applyNumberFormat="1" applyFont="1" applyFill="1" applyBorder="1" applyAlignment="1" applyProtection="1">
      <alignment horizontal="center"/>
    </xf>
    <xf numFmtId="2" fontId="2" fillId="2" borderId="1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2" fillId="5" borderId="1" xfId="0" applyFont="1" applyFill="1" applyBorder="1" applyAlignment="1" applyProtection="1">
      <alignment horizontal="center"/>
      <protection locked="0"/>
    </xf>
    <xf numFmtId="0" fontId="2" fillId="4" borderId="1" xfId="0" applyFont="1" applyFill="1" applyBorder="1" applyAlignment="1">
      <alignment horizontal="center"/>
    </xf>
    <xf numFmtId="0" fontId="8" fillId="0" borderId="0" xfId="0" applyFont="1"/>
    <xf numFmtId="0" fontId="3" fillId="0" borderId="0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3" fillId="6" borderId="6" xfId="0" applyFont="1" applyFill="1" applyBorder="1" applyAlignment="1">
      <alignment horizontal="center"/>
    </xf>
    <xf numFmtId="2" fontId="2" fillId="6" borderId="5" xfId="0" applyNumberFormat="1" applyFont="1" applyFill="1" applyBorder="1" applyAlignment="1" applyProtection="1">
      <alignment horizontal="center"/>
    </xf>
    <xf numFmtId="2" fontId="0" fillId="6" borderId="7" xfId="0" applyNumberFormat="1" applyFill="1" applyBorder="1"/>
    <xf numFmtId="2" fontId="2" fillId="6" borderId="7" xfId="0" applyNumberFormat="1" applyFont="1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9" xfId="0" applyFill="1" applyBorder="1"/>
    <xf numFmtId="0" fontId="0" fillId="6" borderId="6" xfId="0" applyFill="1" applyBorder="1"/>
    <xf numFmtId="0" fontId="2" fillId="6" borderId="6" xfId="0" applyFont="1" applyFill="1" applyBorder="1"/>
    <xf numFmtId="0" fontId="0" fillId="6" borderId="5" xfId="0" applyFill="1" applyBorder="1"/>
    <xf numFmtId="0" fontId="0" fillId="6" borderId="7" xfId="0" applyFill="1" applyBorder="1"/>
    <xf numFmtId="0" fontId="2" fillId="5" borderId="2" xfId="0" applyFont="1" applyFill="1" applyBorder="1" applyAlignment="1" applyProtection="1">
      <alignment horizontal="center"/>
      <protection locked="0"/>
    </xf>
    <xf numFmtId="0" fontId="0" fillId="5" borderId="2" xfId="0" applyFill="1" applyBorder="1" applyProtection="1">
      <protection locked="0"/>
    </xf>
    <xf numFmtId="0" fontId="0" fillId="5" borderId="3" xfId="0" applyFill="1" applyBorder="1" applyProtection="1">
      <protection locked="0"/>
    </xf>
    <xf numFmtId="0" fontId="2" fillId="4" borderId="1" xfId="0" applyFont="1" applyFill="1" applyBorder="1" applyAlignment="1" applyProtection="1">
      <alignment horizontal="center"/>
    </xf>
    <xf numFmtId="0" fontId="0" fillId="6" borderId="10" xfId="0" applyFill="1" applyBorder="1"/>
    <xf numFmtId="0" fontId="12" fillId="0" borderId="0" xfId="0" applyFont="1"/>
    <xf numFmtId="167" fontId="2" fillId="4" borderId="1" xfId="0" applyNumberFormat="1" applyFont="1" applyFill="1" applyBorder="1" applyAlignment="1" applyProtection="1">
      <alignment horizontal="center"/>
    </xf>
    <xf numFmtId="1" fontId="2" fillId="4" borderId="1" xfId="0" applyNumberFormat="1" applyFont="1" applyFill="1" applyBorder="1" applyAlignment="1" applyProtection="1">
      <alignment horizontal="center"/>
    </xf>
    <xf numFmtId="0" fontId="13" fillId="0" borderId="0" xfId="0" applyFont="1"/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Fill="1" applyAlignment="1">
      <alignment horizontal="left"/>
    </xf>
    <xf numFmtId="164" fontId="13" fillId="0" borderId="0" xfId="0" applyNumberFormat="1" applyFont="1" applyAlignment="1">
      <alignment horizontal="center"/>
    </xf>
    <xf numFmtId="165" fontId="14" fillId="0" borderId="0" xfId="0" applyNumberFormat="1" applyFont="1" applyFill="1" applyBorder="1" applyAlignment="1" applyProtection="1">
      <alignment horizontal="center"/>
    </xf>
    <xf numFmtId="0" fontId="13" fillId="0" borderId="0" xfId="0" quotePrefix="1" applyFont="1" applyFill="1" applyAlignment="1">
      <alignment horizontal="center"/>
    </xf>
    <xf numFmtId="16" fontId="13" fillId="0" borderId="0" xfId="0" quotePrefix="1" applyNumberFormat="1" applyFont="1" applyFill="1" applyAlignment="1">
      <alignment horizontal="center"/>
    </xf>
    <xf numFmtId="1" fontId="13" fillId="0" borderId="0" xfId="0" quotePrefix="1" applyNumberFormat="1" applyFont="1" applyFill="1" applyAlignment="1">
      <alignment horizontal="center"/>
    </xf>
    <xf numFmtId="164" fontId="13" fillId="0" borderId="0" xfId="0" applyNumberFormat="1" applyFont="1" applyFill="1" applyAlignment="1">
      <alignment horizontal="center"/>
    </xf>
    <xf numFmtId="166" fontId="13" fillId="0" borderId="0" xfId="0" applyNumberFormat="1" applyFont="1" applyFill="1" applyAlignment="1">
      <alignment horizontal="center"/>
    </xf>
    <xf numFmtId="0" fontId="13" fillId="0" borderId="0" xfId="0" applyFont="1" applyBorder="1"/>
    <xf numFmtId="0" fontId="13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0" fillId="0" borderId="0" xfId="0" quotePrefix="1"/>
    <xf numFmtId="0" fontId="16" fillId="6" borderId="8" xfId="0" applyFont="1" applyFill="1" applyBorder="1" applyAlignment="1">
      <alignment horizontal="center"/>
    </xf>
    <xf numFmtId="0" fontId="12" fillId="0" borderId="0" xfId="0" applyFont="1" applyFill="1"/>
    <xf numFmtId="0" fontId="12" fillId="0" borderId="0" xfId="0" applyFont="1" applyFill="1" applyAlignment="1">
      <alignment horizontal="center"/>
    </xf>
  </cellXfs>
  <cellStyles count="1">
    <cellStyle name="Normal" xfId="0" builtinId="0"/>
  </cellStyles>
  <dxfs count="20">
    <dxf>
      <font>
        <color rgb="FFFF0000"/>
      </font>
      <fill>
        <patternFill>
          <fgColor rgb="FFE2E2E2"/>
        </patternFill>
      </fill>
    </dxf>
    <dxf>
      <font>
        <color rgb="FFFF0000"/>
      </font>
      <fill>
        <patternFill>
          <fgColor rgb="FFE2E2E2"/>
        </patternFill>
      </fill>
    </dxf>
    <dxf>
      <font>
        <color rgb="FFFF0000"/>
      </font>
      <fill>
        <patternFill>
          <fgColor rgb="FFE2E2E2"/>
        </patternFill>
      </fill>
    </dxf>
    <dxf>
      <font>
        <color rgb="FFFF0000"/>
      </font>
      <fill>
        <patternFill>
          <fgColor rgb="FFE2E2E2"/>
        </patternFill>
      </fill>
    </dxf>
    <dxf>
      <font>
        <color rgb="FFFF0000"/>
      </font>
      <fill>
        <patternFill>
          <fgColor rgb="FFE2E2E2"/>
        </patternFill>
      </fill>
    </dxf>
    <dxf>
      <font>
        <color rgb="FFFF0000"/>
      </font>
      <fill>
        <patternFill>
          <fgColor rgb="FFE2E2E2"/>
        </patternFill>
      </fill>
    </dxf>
    <dxf>
      <font>
        <color rgb="FFFF0000"/>
      </font>
      <fill>
        <patternFill>
          <fgColor rgb="FFE2E2E2"/>
        </patternFill>
      </fill>
    </dxf>
    <dxf>
      <font>
        <color rgb="FFFF0000"/>
      </font>
      <fill>
        <patternFill>
          <fgColor rgb="FFE2E2E2"/>
        </patternFill>
      </fill>
    </dxf>
    <dxf>
      <font>
        <color rgb="FFFF0000"/>
      </font>
      <fill>
        <patternFill>
          <fgColor rgb="FFE2E2E2"/>
        </patternFill>
      </fill>
    </dxf>
    <dxf>
      <font>
        <color rgb="FFFF0000"/>
      </font>
      <fill>
        <patternFill>
          <fgColor rgb="FFE2E2E2"/>
        </patternFill>
      </fill>
    </dxf>
    <dxf>
      <font>
        <color rgb="FFFF0000"/>
      </font>
      <fill>
        <patternFill>
          <fgColor rgb="FFE2E2E2"/>
        </patternFill>
      </fill>
    </dxf>
    <dxf>
      <font>
        <color rgb="FFFF0000"/>
      </font>
      <fill>
        <patternFill>
          <fgColor rgb="FFE2E2E2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color rgb="FFFF0000"/>
      </font>
      <fill>
        <patternFill>
          <fgColor rgb="FFE2E2E2"/>
        </patternFill>
      </fill>
    </dxf>
    <dxf>
      <font>
        <color rgb="FFFF0000"/>
      </font>
      <fill>
        <patternFill>
          <fgColor rgb="FFE2E2E2"/>
        </patternFill>
      </fill>
    </dxf>
    <dxf>
      <font>
        <color rgb="FFFF0000"/>
      </font>
      <fill>
        <patternFill>
          <fgColor rgb="FFE2E2E2"/>
        </patternFill>
      </fill>
    </dxf>
    <dxf>
      <font>
        <color rgb="FFFF0000"/>
      </font>
      <fill>
        <patternFill>
          <fgColor rgb="FFE2E2E2"/>
        </patternFill>
      </fill>
    </dxf>
    <dxf>
      <font>
        <color rgb="FFFF0000"/>
      </font>
      <fill>
        <patternFill>
          <fgColor rgb="FFE2E2E2"/>
        </patternFill>
      </fill>
    </dxf>
    <dxf>
      <font>
        <color rgb="FFFF0000"/>
      </font>
      <fill>
        <patternFill>
          <fgColor rgb="FFE2E2E2"/>
        </patternFill>
      </fill>
    </dxf>
  </dxfs>
  <tableStyles count="0" defaultTableStyle="TableStyleMedium9" defaultPivotStyle="PivotStyleLight16"/>
  <colors>
    <mruColors>
      <color rgb="FFE2E2E2"/>
      <color rgb="FF00B050"/>
      <color rgb="FFCCFFFF"/>
      <color rgb="FF00000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J1005"/>
  <sheetViews>
    <sheetView showGridLines="0" showRowColHeaders="0" tabSelected="1" zoomScaleNormal="100" workbookViewId="0">
      <selection activeCell="B6" sqref="B6"/>
    </sheetView>
  </sheetViews>
  <sheetFormatPr defaultColWidth="9.140625" defaultRowHeight="12.75"/>
  <cols>
    <col min="1" max="1" width="79" bestFit="1" customWidth="1"/>
    <col min="2" max="2" width="13.140625" customWidth="1"/>
    <col min="5" max="5" width="17.28515625" bestFit="1" customWidth="1"/>
    <col min="6" max="6" width="17.28515625" style="44" customWidth="1"/>
    <col min="7" max="8" width="17.28515625" style="45" customWidth="1"/>
    <col min="9" max="9" width="21.140625" style="45" bestFit="1" customWidth="1"/>
    <col min="10" max="10" width="17.28515625" style="45" customWidth="1"/>
    <col min="11" max="11" width="21" style="46" bestFit="1" customWidth="1"/>
    <col min="12" max="12" width="17.42578125" style="45" bestFit="1" customWidth="1"/>
    <col min="13" max="13" width="9.140625" style="45"/>
    <col min="14" max="14" width="11.5703125" style="45" bestFit="1" customWidth="1"/>
    <col min="15" max="15" width="9.85546875" style="45" bestFit="1" customWidth="1"/>
    <col min="16" max="16" width="18.140625" style="45" bestFit="1" customWidth="1"/>
    <col min="17" max="17" width="11.5703125" style="45" bestFit="1" customWidth="1"/>
    <col min="18" max="18" width="9.85546875" style="45" bestFit="1" customWidth="1"/>
    <col min="19" max="19" width="18.140625" style="45" bestFit="1" customWidth="1"/>
    <col min="20" max="20" width="11.5703125" style="45" bestFit="1" customWidth="1"/>
    <col min="21" max="21" width="9.85546875" style="45" bestFit="1" customWidth="1"/>
    <col min="22" max="22" width="18.140625" style="45" bestFit="1" customWidth="1"/>
    <col min="23" max="23" width="9.140625" style="45"/>
    <col min="24" max="24" width="11.5703125" style="45" bestFit="1" customWidth="1"/>
    <col min="25" max="25" width="9.85546875" style="45" bestFit="1" customWidth="1"/>
    <col min="26" max="26" width="18.140625" style="45" bestFit="1" customWidth="1"/>
    <col min="27" max="27" width="11.5703125" style="45" bestFit="1" customWidth="1"/>
    <col min="28" max="28" width="9.85546875" style="45" bestFit="1" customWidth="1"/>
    <col min="29" max="29" width="18.140625" style="45" bestFit="1" customWidth="1"/>
    <col min="30" max="30" width="11.5703125" style="45" bestFit="1" customWidth="1"/>
    <col min="31" max="31" width="9.85546875" style="45" bestFit="1" customWidth="1"/>
    <col min="32" max="32" width="18.140625" style="45" bestFit="1" customWidth="1"/>
    <col min="33" max="56" width="9.140625" style="44"/>
    <col min="57" max="62" width="9.140625" style="41"/>
  </cols>
  <sheetData>
    <row r="1" spans="1:32" ht="15.75">
      <c r="A1" s="2" t="s">
        <v>38</v>
      </c>
      <c r="B1" s="59"/>
    </row>
    <row r="2" spans="1:32">
      <c r="A2" s="5" t="s">
        <v>9</v>
      </c>
    </row>
    <row r="3" spans="1:32">
      <c r="A3" s="5"/>
      <c r="F3" s="41"/>
      <c r="G3" s="61"/>
      <c r="H3" s="61"/>
      <c r="I3" s="61"/>
      <c r="J3" s="61"/>
      <c r="K3" s="62"/>
      <c r="L3" s="61"/>
      <c r="M3" s="61"/>
    </row>
    <row r="4" spans="1:32" ht="13.5" thickBot="1">
      <c r="A4" s="20" t="str">
        <f>IF($B$10&lt;$B$8,"Not allowed: the # of container sample results is &lt; to the recommended #", "")</f>
        <v/>
      </c>
      <c r="F4" s="41"/>
      <c r="G4" s="61"/>
      <c r="H4" s="61"/>
      <c r="I4" s="61"/>
      <c r="J4" s="61"/>
      <c r="K4" s="62"/>
      <c r="L4" s="61"/>
      <c r="M4" s="61"/>
    </row>
    <row r="5" spans="1:32" ht="13.5" thickBot="1">
      <c r="D5" s="22" t="s">
        <v>1</v>
      </c>
      <c r="E5" s="11" t="s">
        <v>10</v>
      </c>
      <c r="F5" s="47" t="s">
        <v>4</v>
      </c>
      <c r="G5" s="46" t="s">
        <v>12</v>
      </c>
      <c r="H5" s="46"/>
      <c r="I5" s="48" t="s">
        <v>14</v>
      </c>
      <c r="J5" s="46"/>
      <c r="M5" s="61"/>
      <c r="N5" s="48" t="s">
        <v>32</v>
      </c>
      <c r="X5" s="48" t="s">
        <v>33</v>
      </c>
    </row>
    <row r="6" spans="1:32" ht="13.5" thickBot="1">
      <c r="A6" s="1" t="s">
        <v>13</v>
      </c>
      <c r="B6" s="18"/>
      <c r="D6" s="36"/>
      <c r="E6" s="12">
        <v>1</v>
      </c>
      <c r="F6" s="49" t="e">
        <f>AVERAGE(D6:D105)</f>
        <v>#DIV/0!</v>
      </c>
      <c r="G6" s="46" t="s">
        <v>7</v>
      </c>
      <c r="H6" s="50" t="e">
        <f>IF($B$14="Y",$B$21/$B$19-1.2,$B$21/$B$19-1.1)</f>
        <v>#VALUE!</v>
      </c>
      <c r="I6" s="46" t="s">
        <v>15</v>
      </c>
      <c r="J6" s="46" t="s">
        <v>16</v>
      </c>
      <c r="K6" s="46" t="s">
        <v>17</v>
      </c>
      <c r="L6" s="46" t="s">
        <v>18</v>
      </c>
      <c r="M6" s="61"/>
      <c r="N6" s="46" t="s">
        <v>16</v>
      </c>
      <c r="O6" s="46" t="s">
        <v>23</v>
      </c>
      <c r="P6" s="46" t="s">
        <v>24</v>
      </c>
      <c r="Q6" s="46" t="s">
        <v>16</v>
      </c>
      <c r="R6" s="46" t="s">
        <v>23</v>
      </c>
      <c r="S6" s="46" t="s">
        <v>24</v>
      </c>
      <c r="T6" s="46" t="s">
        <v>16</v>
      </c>
      <c r="U6" s="46" t="s">
        <v>23</v>
      </c>
      <c r="V6" s="46" t="s">
        <v>24</v>
      </c>
      <c r="X6" s="46" t="s">
        <v>16</v>
      </c>
      <c r="Y6" s="46" t="s">
        <v>23</v>
      </c>
      <c r="Z6" s="46" t="s">
        <v>24</v>
      </c>
      <c r="AA6" s="46" t="s">
        <v>16</v>
      </c>
      <c r="AB6" s="46" t="s">
        <v>23</v>
      </c>
      <c r="AC6" s="46" t="s">
        <v>24</v>
      </c>
      <c r="AD6" s="46" t="s">
        <v>16</v>
      </c>
      <c r="AE6" s="46" t="s">
        <v>23</v>
      </c>
      <c r="AF6" s="46" t="s">
        <v>24</v>
      </c>
    </row>
    <row r="7" spans="1:32" ht="13.5" thickBot="1">
      <c r="A7" s="1"/>
      <c r="B7" s="8"/>
      <c r="D7" s="36"/>
      <c r="E7" s="12">
        <v>2</v>
      </c>
      <c r="F7" s="47"/>
      <c r="G7" s="46"/>
      <c r="H7" s="50"/>
      <c r="I7" s="46">
        <v>5</v>
      </c>
      <c r="J7" s="46">
        <v>5</v>
      </c>
      <c r="K7" s="46">
        <v>2.5499999999999998</v>
      </c>
      <c r="L7" s="46">
        <v>2.78</v>
      </c>
      <c r="M7" s="61"/>
      <c r="N7" s="51" t="s">
        <v>28</v>
      </c>
      <c r="O7" s="46">
        <v>0</v>
      </c>
      <c r="P7" s="46">
        <v>0.5</v>
      </c>
      <c r="Q7" s="52" t="s">
        <v>25</v>
      </c>
      <c r="R7" s="46">
        <v>0</v>
      </c>
      <c r="S7" s="46">
        <v>0.5</v>
      </c>
      <c r="T7" s="53">
        <v>20</v>
      </c>
      <c r="U7" s="46">
        <v>0</v>
      </c>
      <c r="V7" s="46">
        <v>0.6</v>
      </c>
      <c r="X7" s="51" t="s">
        <v>28</v>
      </c>
      <c r="Y7" s="46">
        <v>0</v>
      </c>
      <c r="Z7" s="46">
        <v>0.5</v>
      </c>
      <c r="AA7" s="52" t="s">
        <v>25</v>
      </c>
      <c r="AB7" s="46">
        <v>0</v>
      </c>
      <c r="AC7" s="46">
        <v>0.6</v>
      </c>
      <c r="AD7" s="53">
        <v>20</v>
      </c>
      <c r="AE7" s="46">
        <v>0</v>
      </c>
      <c r="AF7" s="46">
        <v>0.6</v>
      </c>
    </row>
    <row r="8" spans="1:32" ht="13.5" thickBot="1">
      <c r="A8" s="1" t="s">
        <v>19</v>
      </c>
      <c r="B8" s="19" t="str">
        <f>IF($B$6&lt;5,"",VLOOKUP($B$6,$I$7:$J$52,2))</f>
        <v/>
      </c>
      <c r="D8" s="36"/>
      <c r="E8" s="12">
        <v>3</v>
      </c>
      <c r="F8" s="47"/>
      <c r="G8" s="46"/>
      <c r="H8" s="46"/>
      <c r="I8" s="46">
        <v>6</v>
      </c>
      <c r="J8" s="46">
        <v>6</v>
      </c>
      <c r="K8" s="46">
        <v>2.2200000000000002</v>
      </c>
      <c r="L8" s="46">
        <v>2.42</v>
      </c>
      <c r="M8" s="61"/>
      <c r="N8" s="46"/>
      <c r="O8" s="46">
        <v>0.1</v>
      </c>
      <c r="P8" s="46">
        <v>0.5</v>
      </c>
      <c r="R8" s="46">
        <v>0.1</v>
      </c>
      <c r="S8" s="46">
        <v>0.5</v>
      </c>
      <c r="U8" s="46">
        <v>0.1</v>
      </c>
      <c r="V8" s="46">
        <v>0.6</v>
      </c>
      <c r="X8" s="46"/>
      <c r="Y8" s="46">
        <v>0.1</v>
      </c>
      <c r="Z8" s="46">
        <v>0.5</v>
      </c>
      <c r="AB8" s="46">
        <v>0.1</v>
      </c>
      <c r="AC8" s="46">
        <v>0.6</v>
      </c>
      <c r="AE8" s="46">
        <v>0.1</v>
      </c>
      <c r="AF8" s="46">
        <v>0.6</v>
      </c>
    </row>
    <row r="9" spans="1:32" ht="13.5" thickBot="1">
      <c r="A9" s="1"/>
      <c r="B9" s="9"/>
      <c r="D9" s="36"/>
      <c r="E9" s="12">
        <v>4</v>
      </c>
      <c r="F9" s="47"/>
      <c r="G9" s="46"/>
      <c r="H9" s="46"/>
      <c r="I9" s="46">
        <v>7</v>
      </c>
      <c r="J9" s="46">
        <v>7</v>
      </c>
      <c r="K9" s="46">
        <v>1.98</v>
      </c>
      <c r="L9" s="46">
        <v>2.17</v>
      </c>
      <c r="M9" s="61"/>
      <c r="N9" s="46"/>
      <c r="O9" s="46">
        <v>0.2</v>
      </c>
      <c r="P9" s="46">
        <v>0.7</v>
      </c>
      <c r="R9" s="46">
        <v>0.2</v>
      </c>
      <c r="S9" s="46">
        <v>0.8</v>
      </c>
      <c r="U9" s="46">
        <v>0.2</v>
      </c>
      <c r="V9" s="46">
        <v>0.8</v>
      </c>
      <c r="X9" s="46"/>
      <c r="Y9" s="46">
        <v>0.2</v>
      </c>
      <c r="Z9" s="46">
        <v>0.7</v>
      </c>
      <c r="AB9" s="46">
        <v>0.2</v>
      </c>
      <c r="AC9" s="46">
        <v>0.8</v>
      </c>
      <c r="AE9" s="46">
        <v>0.2</v>
      </c>
      <c r="AF9" s="46">
        <v>0.9</v>
      </c>
    </row>
    <row r="10" spans="1:32" ht="13.5" thickBot="1">
      <c r="A10" s="1" t="s">
        <v>2</v>
      </c>
      <c r="B10" s="39" t="str">
        <f>IF($B$6&lt;5,"",COUNT($D$6:$D$105))</f>
        <v/>
      </c>
      <c r="D10" s="36"/>
      <c r="E10" s="12">
        <v>5</v>
      </c>
      <c r="F10" s="47"/>
      <c r="G10" s="46"/>
      <c r="H10" s="46"/>
      <c r="I10" s="46">
        <v>8</v>
      </c>
      <c r="J10" s="46">
        <v>8</v>
      </c>
      <c r="K10" s="46">
        <v>1.8</v>
      </c>
      <c r="L10" s="46">
        <v>1.97</v>
      </c>
      <c r="M10" s="61"/>
      <c r="N10" s="46"/>
      <c r="O10" s="46">
        <v>0.3</v>
      </c>
      <c r="P10" s="46">
        <v>0.8</v>
      </c>
      <c r="R10" s="46">
        <v>0.3</v>
      </c>
      <c r="S10" s="46">
        <v>0.9</v>
      </c>
      <c r="U10" s="46">
        <v>0.3</v>
      </c>
      <c r="V10" s="46">
        <v>1</v>
      </c>
      <c r="X10" s="46"/>
      <c r="Y10" s="46">
        <v>0.3</v>
      </c>
      <c r="Z10" s="46">
        <v>0.9</v>
      </c>
      <c r="AB10" s="46">
        <v>0.3</v>
      </c>
      <c r="AC10" s="46">
        <v>1</v>
      </c>
      <c r="AE10" s="46">
        <v>0.3</v>
      </c>
      <c r="AF10" s="46">
        <v>1.1000000000000001</v>
      </c>
    </row>
    <row r="11" spans="1:32" ht="13.5" thickBot="1">
      <c r="A11" s="1"/>
      <c r="B11" s="9"/>
      <c r="D11" s="36"/>
      <c r="E11" s="12">
        <v>6</v>
      </c>
      <c r="F11" s="47"/>
      <c r="G11" s="54"/>
      <c r="H11" s="46"/>
      <c r="I11" s="46">
        <v>9</v>
      </c>
      <c r="J11" s="46">
        <v>9</v>
      </c>
      <c r="K11" s="46">
        <v>1.66</v>
      </c>
      <c r="L11" s="46">
        <v>1.81</v>
      </c>
      <c r="M11" s="61"/>
      <c r="N11" s="46"/>
      <c r="O11" s="46">
        <v>0.4</v>
      </c>
      <c r="P11" s="46">
        <v>1</v>
      </c>
      <c r="R11" s="46">
        <v>0.4</v>
      </c>
      <c r="S11" s="46">
        <v>1.1000000000000001</v>
      </c>
      <c r="U11" s="46">
        <v>0.4</v>
      </c>
      <c r="V11" s="46">
        <v>1.2</v>
      </c>
      <c r="X11" s="46"/>
      <c r="Y11" s="46">
        <v>0.4</v>
      </c>
      <c r="Z11" s="46">
        <v>1</v>
      </c>
      <c r="AB11" s="46">
        <v>0.4</v>
      </c>
      <c r="AC11" s="46">
        <v>1.1000000000000001</v>
      </c>
      <c r="AE11" s="46">
        <v>0.4</v>
      </c>
      <c r="AF11" s="46">
        <v>1.2</v>
      </c>
    </row>
    <row r="12" spans="1:32" ht="13.5" thickBot="1">
      <c r="A12" s="1" t="s">
        <v>11</v>
      </c>
      <c r="B12" s="6">
        <v>1000</v>
      </c>
      <c r="D12" s="36"/>
      <c r="E12" s="12">
        <v>7</v>
      </c>
      <c r="F12" s="47"/>
      <c r="G12" s="46"/>
      <c r="H12" s="46"/>
      <c r="I12" s="46">
        <v>10</v>
      </c>
      <c r="J12" s="46">
        <v>10</v>
      </c>
      <c r="K12" s="46">
        <v>1.55</v>
      </c>
      <c r="L12" s="46">
        <v>1.69</v>
      </c>
      <c r="M12" s="61"/>
      <c r="N12" s="46"/>
      <c r="O12" s="46">
        <v>0.5</v>
      </c>
      <c r="P12" s="46">
        <v>1.1000000000000001</v>
      </c>
      <c r="R12" s="46">
        <v>0.5</v>
      </c>
      <c r="S12" s="46">
        <v>1.2</v>
      </c>
      <c r="U12" s="46">
        <v>0.5</v>
      </c>
      <c r="V12" s="46">
        <v>1.3</v>
      </c>
      <c r="X12" s="46"/>
      <c r="Y12" s="46">
        <v>0.5</v>
      </c>
      <c r="Z12" s="46">
        <v>1.1000000000000001</v>
      </c>
      <c r="AB12" s="46">
        <v>0.5</v>
      </c>
      <c r="AC12" s="46">
        <v>1.3</v>
      </c>
      <c r="AE12" s="46">
        <v>0.5</v>
      </c>
      <c r="AF12" s="46">
        <v>1.4</v>
      </c>
    </row>
    <row r="13" spans="1:32" ht="13.5" thickBot="1">
      <c r="A13" s="1"/>
      <c r="B13" s="9"/>
      <c r="D13" s="36"/>
      <c r="E13" s="12">
        <v>8</v>
      </c>
      <c r="F13" s="47"/>
      <c r="G13" s="46"/>
      <c r="H13" s="46"/>
      <c r="I13" s="46">
        <v>11</v>
      </c>
      <c r="J13" s="46">
        <v>11</v>
      </c>
      <c r="K13" s="46">
        <v>1.45</v>
      </c>
      <c r="L13" s="46">
        <v>1.58</v>
      </c>
      <c r="M13" s="61"/>
      <c r="N13" s="46"/>
      <c r="O13" s="46">
        <v>0.6</v>
      </c>
      <c r="P13" s="46">
        <v>1.2</v>
      </c>
      <c r="R13" s="46">
        <v>0.6</v>
      </c>
      <c r="S13" s="46">
        <v>1.3</v>
      </c>
      <c r="U13" s="46">
        <v>0.6</v>
      </c>
      <c r="V13" s="46">
        <v>1.4</v>
      </c>
      <c r="X13" s="46"/>
      <c r="Y13" s="46">
        <v>0.6</v>
      </c>
      <c r="Z13" s="46">
        <v>1.2</v>
      </c>
      <c r="AB13" s="46">
        <v>0.6</v>
      </c>
      <c r="AC13" s="46">
        <v>1.4</v>
      </c>
      <c r="AE13" s="46">
        <v>0.6</v>
      </c>
      <c r="AF13" s="46">
        <v>1.5</v>
      </c>
    </row>
    <row r="14" spans="1:32" ht="13.5" thickBot="1">
      <c r="A14" s="1" t="s">
        <v>3</v>
      </c>
      <c r="B14" s="6"/>
      <c r="C14" s="4"/>
      <c r="D14" s="36"/>
      <c r="E14" s="12">
        <v>9</v>
      </c>
      <c r="F14" s="47"/>
      <c r="G14" s="46"/>
      <c r="H14" s="55"/>
      <c r="I14" s="46">
        <v>12</v>
      </c>
      <c r="J14" s="46">
        <v>11</v>
      </c>
      <c r="K14" s="46">
        <v>1.45</v>
      </c>
      <c r="L14" s="46">
        <v>1.58</v>
      </c>
      <c r="M14" s="61"/>
      <c r="N14" s="46"/>
      <c r="O14" s="46">
        <v>0.7</v>
      </c>
      <c r="P14" s="46">
        <v>1.3</v>
      </c>
      <c r="R14" s="46">
        <v>0.7</v>
      </c>
      <c r="S14" s="46">
        <v>1.4</v>
      </c>
      <c r="U14" s="46">
        <v>0.7</v>
      </c>
      <c r="V14" s="46">
        <v>1.6</v>
      </c>
      <c r="X14" s="46"/>
      <c r="Y14" s="46">
        <v>0.7</v>
      </c>
      <c r="Z14" s="46">
        <v>1.3</v>
      </c>
      <c r="AB14" s="46">
        <v>0.7</v>
      </c>
      <c r="AC14" s="46">
        <v>1.5</v>
      </c>
      <c r="AE14" s="46">
        <v>0.7</v>
      </c>
      <c r="AF14" s="46">
        <v>1.6</v>
      </c>
    </row>
    <row r="15" spans="1:32" ht="13.5" thickBot="1">
      <c r="A15" s="1"/>
      <c r="B15" s="7"/>
      <c r="C15" s="4"/>
      <c r="D15" s="36"/>
      <c r="E15" s="12">
        <v>10</v>
      </c>
      <c r="F15" s="47"/>
      <c r="G15" s="46"/>
      <c r="H15" s="46"/>
      <c r="I15" s="46">
        <v>13</v>
      </c>
      <c r="J15" s="46">
        <v>11</v>
      </c>
      <c r="K15" s="46">
        <v>1.45</v>
      </c>
      <c r="L15" s="46">
        <v>1.58</v>
      </c>
      <c r="M15" s="61"/>
      <c r="N15" s="46"/>
      <c r="O15" s="46">
        <v>0.8</v>
      </c>
      <c r="P15" s="46">
        <v>1.4</v>
      </c>
      <c r="R15" s="46">
        <v>0.8</v>
      </c>
      <c r="S15" s="46">
        <v>1.5</v>
      </c>
      <c r="U15" s="46">
        <v>0.8</v>
      </c>
      <c r="V15" s="46">
        <v>1.7</v>
      </c>
      <c r="X15" s="46"/>
      <c r="Y15" s="46">
        <v>0.8</v>
      </c>
      <c r="Z15" s="46">
        <v>1.4</v>
      </c>
      <c r="AB15" s="46">
        <v>0.8</v>
      </c>
      <c r="AC15" s="46">
        <v>1.6</v>
      </c>
      <c r="AE15" s="46">
        <v>0.8</v>
      </c>
      <c r="AF15" s="46">
        <v>1.7</v>
      </c>
    </row>
    <row r="16" spans="1:32" ht="13.5" thickBot="1">
      <c r="A16" s="1" t="s">
        <v>31</v>
      </c>
      <c r="B16" s="42" t="str">
        <f>IF($A$4="",IF($B$6&lt;5,"",ROUND(AVERAGE($D$6:$D$105),1)),"")</f>
        <v/>
      </c>
      <c r="D16" s="36"/>
      <c r="E16" s="12">
        <v>11</v>
      </c>
      <c r="F16" s="47"/>
      <c r="G16" s="46"/>
      <c r="H16" s="46"/>
      <c r="I16" s="46">
        <v>14</v>
      </c>
      <c r="J16" s="46">
        <v>11</v>
      </c>
      <c r="K16" s="46">
        <v>1.45</v>
      </c>
      <c r="L16" s="46">
        <v>1.58</v>
      </c>
      <c r="M16" s="61"/>
      <c r="N16" s="46"/>
      <c r="O16" s="46">
        <v>0.9</v>
      </c>
      <c r="P16" s="46">
        <v>1.4</v>
      </c>
      <c r="R16" s="46">
        <v>0.9</v>
      </c>
      <c r="S16" s="46">
        <v>1.6</v>
      </c>
      <c r="U16" s="46">
        <v>0.9</v>
      </c>
      <c r="V16" s="46">
        <v>1.8</v>
      </c>
      <c r="X16" s="46"/>
      <c r="Y16" s="46">
        <v>0.9</v>
      </c>
      <c r="Z16" s="46">
        <v>1.5</v>
      </c>
      <c r="AB16" s="46">
        <v>0.9</v>
      </c>
      <c r="AC16" s="46">
        <v>1.7</v>
      </c>
      <c r="AE16" s="46">
        <v>0.9</v>
      </c>
      <c r="AF16" s="46">
        <v>1.8</v>
      </c>
    </row>
    <row r="17" spans="1:32" ht="13.5" thickBot="1">
      <c r="A17" s="1"/>
      <c r="B17" s="13"/>
      <c r="D17" s="36"/>
      <c r="E17" s="12">
        <v>12</v>
      </c>
      <c r="F17" s="47"/>
      <c r="G17" s="46"/>
      <c r="H17" s="46"/>
      <c r="I17" s="46">
        <v>15</v>
      </c>
      <c r="J17" s="46">
        <v>11</v>
      </c>
      <c r="K17" s="46">
        <v>1.45</v>
      </c>
      <c r="L17" s="46">
        <v>1.58</v>
      </c>
      <c r="M17" s="61"/>
      <c r="N17" s="46"/>
      <c r="O17" s="46">
        <v>1</v>
      </c>
      <c r="P17" s="46">
        <v>1.5</v>
      </c>
      <c r="R17" s="46">
        <v>1</v>
      </c>
      <c r="S17" s="46">
        <v>1.7</v>
      </c>
      <c r="U17" s="46">
        <v>1</v>
      </c>
      <c r="V17" s="46">
        <v>1.9</v>
      </c>
      <c r="X17" s="46"/>
      <c r="Y17" s="46">
        <v>1</v>
      </c>
      <c r="Z17" s="46">
        <v>1.6</v>
      </c>
      <c r="AB17" s="46">
        <v>1</v>
      </c>
      <c r="AC17" s="46">
        <v>1.8</v>
      </c>
      <c r="AE17" s="46">
        <v>1</v>
      </c>
      <c r="AF17" s="46">
        <v>1.9</v>
      </c>
    </row>
    <row r="18" spans="1:32" ht="13.5" thickBot="1">
      <c r="A18" s="23" t="s">
        <v>20</v>
      </c>
      <c r="B18" s="27"/>
      <c r="D18" s="36"/>
      <c r="E18" s="12">
        <v>13</v>
      </c>
      <c r="F18" s="47"/>
      <c r="G18" s="46"/>
      <c r="H18" s="46"/>
      <c r="I18" s="46">
        <v>16</v>
      </c>
      <c r="J18" s="46">
        <v>15</v>
      </c>
      <c r="K18" s="46">
        <v>1.19</v>
      </c>
      <c r="L18" s="46">
        <v>1.31</v>
      </c>
      <c r="M18" s="61"/>
      <c r="N18" s="46"/>
      <c r="O18" s="46">
        <v>1.25</v>
      </c>
      <c r="P18" s="46">
        <v>1.9</v>
      </c>
      <c r="R18" s="46">
        <v>1.25</v>
      </c>
      <c r="S18" s="46">
        <v>2.1</v>
      </c>
      <c r="U18" s="46">
        <v>1.25</v>
      </c>
      <c r="V18" s="46">
        <v>2.2999999999999998</v>
      </c>
      <c r="X18" s="46"/>
      <c r="Y18" s="46">
        <v>1.25</v>
      </c>
      <c r="Z18" s="46">
        <v>1.9</v>
      </c>
      <c r="AB18" s="46">
        <v>1.25</v>
      </c>
      <c r="AC18" s="46">
        <v>2.2000000000000002</v>
      </c>
      <c r="AE18" s="46">
        <v>1.25</v>
      </c>
      <c r="AF18" s="46">
        <v>2.4</v>
      </c>
    </row>
    <row r="19" spans="1:32" ht="13.5" thickBot="1">
      <c r="A19" s="24" t="s">
        <v>5</v>
      </c>
      <c r="B19" s="14" t="str">
        <f>IF($A$4="",IF($B$6&lt;5,"",IF($F$6&gt;99.8,"",IF($F$6&lt;0.2,"",IF($B$14="Y",1.2*$F$6*(100-$F$6)/$B$12,1.1*$F$6*(100-$F$6)/$B$12)))),"")</f>
        <v/>
      </c>
      <c r="D19" s="36"/>
      <c r="E19" s="12">
        <v>14</v>
      </c>
      <c r="F19" s="47"/>
      <c r="G19" s="46"/>
      <c r="H19" s="46"/>
      <c r="I19" s="46">
        <v>17</v>
      </c>
      <c r="J19" s="46">
        <v>15</v>
      </c>
      <c r="K19" s="46">
        <v>1.19</v>
      </c>
      <c r="L19" s="46">
        <v>1.31</v>
      </c>
      <c r="M19" s="61"/>
      <c r="N19" s="46"/>
      <c r="O19" s="46">
        <v>1.75</v>
      </c>
      <c r="P19" s="46">
        <v>2.1</v>
      </c>
      <c r="R19" s="46">
        <v>1.75</v>
      </c>
      <c r="S19" s="46">
        <v>2.4</v>
      </c>
      <c r="U19" s="46">
        <v>1.75</v>
      </c>
      <c r="V19" s="46">
        <v>2.6</v>
      </c>
      <c r="X19" s="46"/>
      <c r="Y19" s="46">
        <v>1.75</v>
      </c>
      <c r="Z19" s="46">
        <v>2.2000000000000002</v>
      </c>
      <c r="AB19" s="46">
        <v>1.75</v>
      </c>
      <c r="AC19" s="46">
        <v>2.5</v>
      </c>
      <c r="AE19" s="46">
        <v>1.75</v>
      </c>
      <c r="AF19" s="46">
        <v>2.7</v>
      </c>
    </row>
    <row r="20" spans="1:32" ht="13.5" thickBot="1">
      <c r="A20" s="25"/>
      <c r="B20" s="28"/>
      <c r="D20" s="36"/>
      <c r="E20" s="12">
        <v>15</v>
      </c>
      <c r="F20" s="47"/>
      <c r="G20" s="46"/>
      <c r="H20" s="46"/>
      <c r="I20" s="46">
        <v>18</v>
      </c>
      <c r="J20" s="46">
        <v>15</v>
      </c>
      <c r="K20" s="46">
        <v>1.19</v>
      </c>
      <c r="L20" s="46">
        <v>1.31</v>
      </c>
      <c r="M20" s="61"/>
      <c r="N20" s="46"/>
      <c r="O20" s="46">
        <v>2.25</v>
      </c>
      <c r="P20" s="46">
        <v>2.4</v>
      </c>
      <c r="R20" s="46">
        <v>2.25</v>
      </c>
      <c r="S20" s="46">
        <v>2.7</v>
      </c>
      <c r="U20" s="46">
        <v>2.25</v>
      </c>
      <c r="V20" s="46">
        <v>2.9</v>
      </c>
      <c r="X20" s="46"/>
      <c r="Y20" s="46">
        <v>2.25</v>
      </c>
      <c r="Z20" s="46">
        <v>2.5</v>
      </c>
      <c r="AB20" s="46">
        <v>2.25</v>
      </c>
      <c r="AC20" s="46">
        <v>2.8</v>
      </c>
      <c r="AE20" s="46">
        <v>2.25</v>
      </c>
      <c r="AF20" s="46">
        <v>3.1</v>
      </c>
    </row>
    <row r="21" spans="1:32" ht="13.5" thickBot="1">
      <c r="A21" s="24" t="s">
        <v>6</v>
      </c>
      <c r="B21" s="15" t="str">
        <f>IF($A$4="",IF($B$6&lt;5,"",IF($F$6&gt;99.8,"",IF($F$6&lt;0.2,"",VAR($D$6:$D$105)))),"")</f>
        <v/>
      </c>
      <c r="D21" s="36"/>
      <c r="E21" s="12">
        <v>16</v>
      </c>
      <c r="F21" s="47"/>
      <c r="G21" s="46"/>
      <c r="H21" s="46"/>
      <c r="I21" s="46">
        <v>19</v>
      </c>
      <c r="J21" s="46">
        <v>15</v>
      </c>
      <c r="K21" s="46">
        <v>1.19</v>
      </c>
      <c r="L21" s="46">
        <v>1.31</v>
      </c>
      <c r="M21" s="61"/>
      <c r="N21" s="46"/>
      <c r="O21" s="46">
        <v>2.75</v>
      </c>
      <c r="P21" s="46">
        <v>2.6</v>
      </c>
      <c r="R21" s="46">
        <v>2.75</v>
      </c>
      <c r="S21" s="46">
        <v>2.9</v>
      </c>
      <c r="U21" s="46">
        <v>2.75</v>
      </c>
      <c r="V21" s="46">
        <v>3.2</v>
      </c>
      <c r="X21" s="46"/>
      <c r="Y21" s="46">
        <v>2.75</v>
      </c>
      <c r="Z21" s="46">
        <v>2.7</v>
      </c>
      <c r="AB21" s="46">
        <v>2.75</v>
      </c>
      <c r="AC21" s="46">
        <v>3</v>
      </c>
      <c r="AE21" s="46">
        <v>2.75</v>
      </c>
      <c r="AF21" s="46">
        <v>3.3</v>
      </c>
    </row>
    <row r="22" spans="1:32" ht="13.5" thickBot="1">
      <c r="A22" s="24"/>
      <c r="B22" s="29"/>
      <c r="D22" s="36"/>
      <c r="E22" s="12">
        <v>17</v>
      </c>
      <c r="F22" s="47"/>
      <c r="G22" s="46"/>
      <c r="H22" s="46"/>
      <c r="I22" s="46">
        <v>20</v>
      </c>
      <c r="J22" s="46">
        <v>15</v>
      </c>
      <c r="K22" s="46">
        <v>1.19</v>
      </c>
      <c r="L22" s="46">
        <v>1.31</v>
      </c>
      <c r="M22" s="61"/>
      <c r="N22" s="46"/>
      <c r="O22" s="46">
        <v>3.25</v>
      </c>
      <c r="P22" s="46">
        <v>2.8</v>
      </c>
      <c r="R22" s="46">
        <v>3.25</v>
      </c>
      <c r="S22" s="46">
        <v>3.1</v>
      </c>
      <c r="U22" s="46">
        <v>3.25</v>
      </c>
      <c r="V22" s="46">
        <v>3.4</v>
      </c>
      <c r="X22" s="46"/>
      <c r="Y22" s="46">
        <v>3.25</v>
      </c>
      <c r="Z22" s="46">
        <v>2.9</v>
      </c>
      <c r="AB22" s="46">
        <v>3.25</v>
      </c>
      <c r="AC22" s="46">
        <v>3.3</v>
      </c>
      <c r="AE22" s="46">
        <v>3.25</v>
      </c>
      <c r="AF22" s="46">
        <v>3.6</v>
      </c>
    </row>
    <row r="23" spans="1:32" ht="13.5" thickBot="1">
      <c r="A23" s="24" t="s">
        <v>22</v>
      </c>
      <c r="B23" s="14" t="e">
        <f>IF($A$4="",IF($F$6&gt;99.8,"",IF($F$6&lt;0.2,"",IF($H$6&lt;0,0,$H$6))),"")</f>
        <v>#DIV/0!</v>
      </c>
      <c r="D23" s="36"/>
      <c r="E23" s="12">
        <v>18</v>
      </c>
      <c r="F23" s="47"/>
      <c r="G23" s="46"/>
      <c r="H23" s="46"/>
      <c r="I23" s="46">
        <v>21</v>
      </c>
      <c r="J23" s="46">
        <v>15</v>
      </c>
      <c r="K23" s="46">
        <v>1.19</v>
      </c>
      <c r="L23" s="46">
        <v>1.31</v>
      </c>
      <c r="M23" s="61"/>
      <c r="N23" s="46"/>
      <c r="O23" s="46">
        <v>3.75</v>
      </c>
      <c r="P23" s="46">
        <v>3</v>
      </c>
      <c r="R23" s="46">
        <v>3.75</v>
      </c>
      <c r="S23" s="46">
        <v>3.4</v>
      </c>
      <c r="U23" s="46">
        <v>3.75</v>
      </c>
      <c r="V23" s="46">
        <v>3.7</v>
      </c>
      <c r="X23" s="46"/>
      <c r="Y23" s="46">
        <v>3.75</v>
      </c>
      <c r="Z23" s="46">
        <v>3.1</v>
      </c>
      <c r="AB23" s="46">
        <v>3.75</v>
      </c>
      <c r="AC23" s="46">
        <v>3.5</v>
      </c>
      <c r="AE23" s="46">
        <v>3.75</v>
      </c>
      <c r="AF23" s="46">
        <v>3.8</v>
      </c>
    </row>
    <row r="24" spans="1:32" ht="13.5" thickBot="1">
      <c r="A24" s="24"/>
      <c r="B24" s="29"/>
      <c r="D24" s="36"/>
      <c r="E24" s="12">
        <v>19</v>
      </c>
      <c r="F24" s="47"/>
      <c r="G24" s="46"/>
      <c r="H24" s="46"/>
      <c r="I24" s="46">
        <v>22</v>
      </c>
      <c r="J24" s="46">
        <v>15</v>
      </c>
      <c r="K24" s="46">
        <v>1.19</v>
      </c>
      <c r="L24" s="46">
        <v>1.31</v>
      </c>
      <c r="M24" s="61"/>
      <c r="N24" s="46"/>
      <c r="O24" s="46">
        <v>4.25</v>
      </c>
      <c r="P24" s="46">
        <v>3.2</v>
      </c>
      <c r="R24" s="46">
        <v>4.25</v>
      </c>
      <c r="S24" s="46">
        <v>3.5</v>
      </c>
      <c r="U24" s="46">
        <v>4.25</v>
      </c>
      <c r="V24" s="46">
        <v>3.9</v>
      </c>
      <c r="X24" s="46"/>
      <c r="Y24" s="46">
        <v>4.25</v>
      </c>
      <c r="Z24" s="46">
        <v>3.3</v>
      </c>
      <c r="AB24" s="46">
        <v>4.25</v>
      </c>
      <c r="AC24" s="46">
        <v>3.7</v>
      </c>
      <c r="AE24" s="46">
        <v>4.25</v>
      </c>
      <c r="AF24" s="46">
        <v>4.0999999999999996</v>
      </c>
    </row>
    <row r="25" spans="1:32" ht="13.5" thickBot="1">
      <c r="A25" s="24" t="s">
        <v>21</v>
      </c>
      <c r="B25" s="19" t="str">
        <f>IF($A$4="",IF($B$6&lt;5,"",IF($F$6&gt;99.8,"",IF($F$6&lt;0.2,"",IF($B$14="Y",VLOOKUP($B$10,$J$7:$L$52,3),VLOOKUP($B$10,$J$7:$L$52,2))))),"")</f>
        <v/>
      </c>
      <c r="D25" s="36"/>
      <c r="E25" s="12">
        <v>20</v>
      </c>
      <c r="F25" s="47"/>
      <c r="G25" s="46"/>
      <c r="H25" s="46"/>
      <c r="I25" s="46">
        <v>23</v>
      </c>
      <c r="J25" s="46">
        <v>15</v>
      </c>
      <c r="K25" s="46">
        <v>1.19</v>
      </c>
      <c r="L25" s="46">
        <v>1.31</v>
      </c>
      <c r="M25" s="61"/>
      <c r="N25" s="46"/>
      <c r="O25" s="46">
        <v>4.75</v>
      </c>
      <c r="P25" s="46">
        <v>3.3</v>
      </c>
      <c r="R25" s="46">
        <v>4.75</v>
      </c>
      <c r="S25" s="46">
        <v>3.7</v>
      </c>
      <c r="U25" s="46">
        <v>4.75</v>
      </c>
      <c r="V25" s="46">
        <v>4.0999999999999996</v>
      </c>
      <c r="X25" s="46"/>
      <c r="Y25" s="46">
        <v>4.75</v>
      </c>
      <c r="Z25" s="46">
        <v>3.5</v>
      </c>
      <c r="AB25" s="46">
        <v>4.75</v>
      </c>
      <c r="AC25" s="46">
        <v>3.9</v>
      </c>
      <c r="AE25" s="46">
        <v>4.75</v>
      </c>
      <c r="AF25" s="46">
        <v>4.3</v>
      </c>
    </row>
    <row r="26" spans="1:32">
      <c r="A26" s="26"/>
      <c r="B26" s="30"/>
      <c r="C26" s="3"/>
      <c r="D26" s="36"/>
      <c r="E26" s="12">
        <v>21</v>
      </c>
      <c r="F26" s="56"/>
      <c r="G26" s="57"/>
      <c r="H26" s="57"/>
      <c r="I26" s="46">
        <v>24</v>
      </c>
      <c r="J26" s="46">
        <v>15</v>
      </c>
      <c r="K26" s="46">
        <v>1.19</v>
      </c>
      <c r="L26" s="46">
        <v>1.31</v>
      </c>
      <c r="M26" s="61"/>
      <c r="N26" s="46"/>
      <c r="O26" s="46">
        <v>5.5</v>
      </c>
      <c r="P26" s="46">
        <v>3.6</v>
      </c>
      <c r="R26" s="46">
        <v>5.5</v>
      </c>
      <c r="S26" s="46">
        <v>4.0999999999999996</v>
      </c>
      <c r="U26" s="46">
        <v>5.5</v>
      </c>
      <c r="V26" s="46">
        <v>4.5</v>
      </c>
      <c r="X26" s="46"/>
      <c r="Y26" s="46">
        <v>5.5</v>
      </c>
      <c r="Z26" s="46">
        <v>3.8</v>
      </c>
      <c r="AB26" s="46">
        <v>5.5</v>
      </c>
      <c r="AC26" s="46">
        <v>4.2</v>
      </c>
      <c r="AE26" s="46">
        <v>5.5</v>
      </c>
      <c r="AF26" s="46">
        <v>4.5999999999999996</v>
      </c>
    </row>
    <row r="27" spans="1:32" ht="13.5" thickBot="1">
      <c r="A27" s="60" t="e">
        <f>IF($A$4="",IF($B$23="","",IF($B$23&gt;$B$25,"This H value does indicate significant heterogeneity.","This H value does not indicate significant heterogeneity.")),"")</f>
        <v>#DIV/0!</v>
      </c>
      <c r="B27" s="31"/>
      <c r="C27" s="3"/>
      <c r="D27" s="36"/>
      <c r="E27" s="12">
        <v>22</v>
      </c>
      <c r="F27" s="56"/>
      <c r="G27" s="57"/>
      <c r="H27" s="57"/>
      <c r="I27" s="46">
        <v>25</v>
      </c>
      <c r="J27" s="46">
        <v>15</v>
      </c>
      <c r="K27" s="46">
        <v>1.19</v>
      </c>
      <c r="L27" s="46">
        <v>1.31</v>
      </c>
      <c r="M27" s="61"/>
      <c r="N27" s="46"/>
      <c r="O27" s="46">
        <v>6.5</v>
      </c>
      <c r="P27" s="46">
        <v>3.9</v>
      </c>
      <c r="R27" s="46">
        <v>6.5</v>
      </c>
      <c r="S27" s="46">
        <v>4.4000000000000004</v>
      </c>
      <c r="U27" s="46">
        <v>6.5</v>
      </c>
      <c r="V27" s="46">
        <v>4.8</v>
      </c>
      <c r="X27" s="46"/>
      <c r="Y27" s="46">
        <v>6.5</v>
      </c>
      <c r="Z27" s="46">
        <v>4.0999999999999996</v>
      </c>
      <c r="AB27" s="46">
        <v>6.5</v>
      </c>
      <c r="AC27" s="46">
        <v>4.5999999999999996</v>
      </c>
      <c r="AE27" s="46">
        <v>6.5</v>
      </c>
      <c r="AF27" s="46">
        <v>5</v>
      </c>
    </row>
    <row r="28" spans="1:32" ht="13.5" thickBot="1">
      <c r="C28" s="3"/>
      <c r="D28" s="36"/>
      <c r="E28" s="12">
        <v>23</v>
      </c>
      <c r="F28" s="56"/>
      <c r="G28" s="57"/>
      <c r="H28" s="57"/>
      <c r="I28" s="46">
        <v>26</v>
      </c>
      <c r="J28" s="58">
        <v>17</v>
      </c>
      <c r="K28" s="46">
        <v>1.1000000000000001</v>
      </c>
      <c r="L28" s="46">
        <v>1.2</v>
      </c>
      <c r="M28" s="61"/>
      <c r="N28" s="46"/>
      <c r="O28" s="46">
        <v>7.5</v>
      </c>
      <c r="P28" s="46">
        <v>4.0999999999999996</v>
      </c>
      <c r="R28" s="46">
        <v>7.5</v>
      </c>
      <c r="S28" s="46">
        <v>4.5999999999999996</v>
      </c>
      <c r="U28" s="46">
        <v>7.5</v>
      </c>
      <c r="V28" s="46">
        <v>5.0999999999999996</v>
      </c>
      <c r="X28" s="46"/>
      <c r="Y28" s="46">
        <v>7.5</v>
      </c>
      <c r="Z28" s="46">
        <v>4.3</v>
      </c>
      <c r="AB28" s="46">
        <v>7.5</v>
      </c>
      <c r="AC28" s="46">
        <v>4.8</v>
      </c>
      <c r="AE28" s="46">
        <v>7.5</v>
      </c>
      <c r="AF28" s="46">
        <v>5.3</v>
      </c>
    </row>
    <row r="29" spans="1:32" ht="13.5" thickBot="1">
      <c r="A29" s="23" t="s">
        <v>26</v>
      </c>
      <c r="B29" s="34"/>
      <c r="D29" s="36"/>
      <c r="E29" s="12">
        <v>24</v>
      </c>
      <c r="I29" s="46">
        <v>27</v>
      </c>
      <c r="J29" s="58">
        <v>17</v>
      </c>
      <c r="K29" s="46">
        <v>1.1000000000000001</v>
      </c>
      <c r="L29" s="46">
        <v>1.2</v>
      </c>
      <c r="M29" s="61"/>
      <c r="N29" s="46"/>
      <c r="O29" s="46">
        <v>8.5</v>
      </c>
      <c r="P29" s="46">
        <v>4.4000000000000004</v>
      </c>
      <c r="R29" s="46">
        <v>8.5</v>
      </c>
      <c r="S29" s="46">
        <v>4.9000000000000004</v>
      </c>
      <c r="U29" s="46">
        <v>8.5</v>
      </c>
      <c r="V29" s="46">
        <v>5.4</v>
      </c>
      <c r="X29" s="46"/>
      <c r="Y29" s="46">
        <v>8.5</v>
      </c>
      <c r="Z29" s="46">
        <v>4.5999999999999996</v>
      </c>
      <c r="AB29" s="46">
        <v>8.5</v>
      </c>
      <c r="AC29" s="46">
        <v>5.0999999999999996</v>
      </c>
      <c r="AE29" s="46">
        <v>8.5</v>
      </c>
      <c r="AF29" s="46">
        <v>5.6</v>
      </c>
    </row>
    <row r="30" spans="1:32" ht="13.5" thickBot="1">
      <c r="A30" s="24" t="s">
        <v>8</v>
      </c>
      <c r="B30" s="15" t="str">
        <f>IF($A$4="",IF($B$6&lt;5,"",MAX($D$6:$D$105)-MIN($D$6:$D$105)),"")</f>
        <v/>
      </c>
      <c r="D30" s="36"/>
      <c r="E30" s="12">
        <v>25</v>
      </c>
      <c r="I30" s="46">
        <v>28</v>
      </c>
      <c r="J30" s="58">
        <v>17</v>
      </c>
      <c r="K30" s="46">
        <v>1.1000000000000001</v>
      </c>
      <c r="L30" s="46">
        <v>1.2</v>
      </c>
      <c r="M30" s="61"/>
      <c r="N30" s="46"/>
      <c r="O30" s="46">
        <v>9.5</v>
      </c>
      <c r="P30" s="46">
        <v>4.5999999999999996</v>
      </c>
      <c r="R30" s="46">
        <v>9.5</v>
      </c>
      <c r="S30" s="46">
        <v>5.0999999999999996</v>
      </c>
      <c r="U30" s="46">
        <v>9.5</v>
      </c>
      <c r="V30" s="46">
        <v>5.6</v>
      </c>
      <c r="X30" s="46"/>
      <c r="Y30" s="46">
        <v>9.5</v>
      </c>
      <c r="Z30" s="46">
        <v>4.8</v>
      </c>
      <c r="AB30" s="46">
        <v>9.5</v>
      </c>
      <c r="AC30" s="46">
        <v>5.4</v>
      </c>
      <c r="AE30" s="46">
        <v>9.5</v>
      </c>
      <c r="AF30" s="46">
        <v>5.9</v>
      </c>
    </row>
    <row r="31" spans="1:32" ht="13.5" thickBot="1">
      <c r="A31" s="32"/>
      <c r="B31" s="35"/>
      <c r="D31" s="36"/>
      <c r="E31" s="12">
        <v>26</v>
      </c>
      <c r="I31" s="46">
        <v>29</v>
      </c>
      <c r="J31" s="58">
        <v>17</v>
      </c>
      <c r="K31" s="46">
        <v>1.1000000000000001</v>
      </c>
      <c r="L31" s="46">
        <v>1.2</v>
      </c>
      <c r="M31" s="61"/>
      <c r="N31" s="46"/>
      <c r="O31" s="46">
        <v>10.5</v>
      </c>
      <c r="P31" s="46">
        <v>4.8</v>
      </c>
      <c r="R31" s="46">
        <v>10.5</v>
      </c>
      <c r="S31" s="46">
        <v>5.4</v>
      </c>
      <c r="U31" s="46">
        <v>10.5</v>
      </c>
      <c r="V31" s="46">
        <v>5.9</v>
      </c>
      <c r="X31" s="46"/>
      <c r="Y31" s="46">
        <v>10.5</v>
      </c>
      <c r="Z31" s="46">
        <v>5</v>
      </c>
      <c r="AB31" s="46">
        <v>10.5</v>
      </c>
      <c r="AC31" s="46">
        <v>5.6</v>
      </c>
      <c r="AE31" s="46">
        <v>10.5</v>
      </c>
      <c r="AF31" s="46">
        <v>6.1</v>
      </c>
    </row>
    <row r="32" spans="1:32" ht="13.5" thickBot="1">
      <c r="A32" s="24" t="s">
        <v>27</v>
      </c>
      <c r="B32" s="19" t="e">
        <f>IF($A$4="",IF($B$14="Y",IF($B$10&lt;10,VLOOKUP($B$16,$Y$7:$Z$102,2),IF($B$10&lt;20,VLOOKUP($B$16,$AB$7:$AC$102,2),VLOOKUP($B$16,$AE$7:$AF$102,2))),IF($B$10&lt;10,VLOOKUP($B$16,$O$7:$P$102,2),IF($B$10&lt;20,VLOOKUP($B$16,$R$7:$S$102,2),VLOOKUP($B$16,$U$7:$V$102,2)))),"")</f>
        <v>#N/A</v>
      </c>
      <c r="D32" s="36"/>
      <c r="E32" s="12">
        <v>27</v>
      </c>
      <c r="I32" s="46">
        <v>30</v>
      </c>
      <c r="J32" s="58">
        <v>17</v>
      </c>
      <c r="K32" s="46">
        <v>1.1000000000000001</v>
      </c>
      <c r="L32" s="46">
        <v>1.2</v>
      </c>
      <c r="M32" s="61"/>
      <c r="N32" s="46"/>
      <c r="O32" s="46">
        <v>11.5</v>
      </c>
      <c r="P32" s="46">
        <v>5</v>
      </c>
      <c r="R32" s="46">
        <v>11.5</v>
      </c>
      <c r="S32" s="46">
        <v>5.6</v>
      </c>
      <c r="U32" s="46">
        <v>11.5</v>
      </c>
      <c r="V32" s="46">
        <v>6.1</v>
      </c>
      <c r="X32" s="46"/>
      <c r="Y32" s="46">
        <v>11.5</v>
      </c>
      <c r="Z32" s="46">
        <v>5.2</v>
      </c>
      <c r="AB32" s="46">
        <v>11.5</v>
      </c>
      <c r="AC32" s="46">
        <v>5.8</v>
      </c>
      <c r="AE32" s="46">
        <v>11.5</v>
      </c>
      <c r="AF32" s="46">
        <v>6.4</v>
      </c>
    </row>
    <row r="33" spans="1:32">
      <c r="A33" s="33"/>
      <c r="B33" s="29"/>
      <c r="D33" s="36"/>
      <c r="E33" s="12">
        <v>28</v>
      </c>
      <c r="I33" s="46">
        <v>31</v>
      </c>
      <c r="J33" s="58">
        <v>17</v>
      </c>
      <c r="K33" s="46">
        <v>1.1000000000000001</v>
      </c>
      <c r="L33" s="46">
        <v>1.2</v>
      </c>
      <c r="M33" s="61"/>
      <c r="N33" s="46"/>
      <c r="O33" s="46">
        <v>12.5</v>
      </c>
      <c r="P33" s="46">
        <v>5.0999999999999996</v>
      </c>
      <c r="R33" s="46">
        <v>12.5</v>
      </c>
      <c r="S33" s="46">
        <v>5.8</v>
      </c>
      <c r="U33" s="46">
        <v>12.5</v>
      </c>
      <c r="V33" s="46">
        <v>6.3</v>
      </c>
      <c r="X33" s="46"/>
      <c r="Y33" s="46">
        <v>12.5</v>
      </c>
      <c r="Z33" s="46">
        <v>5.4</v>
      </c>
      <c r="AB33" s="46">
        <v>12.5</v>
      </c>
      <c r="AC33" s="46">
        <v>6</v>
      </c>
      <c r="AE33" s="46">
        <v>12.5</v>
      </c>
      <c r="AF33" s="46">
        <v>6.6</v>
      </c>
    </row>
    <row r="34" spans="1:32" ht="13.5" thickBot="1">
      <c r="A34" s="60" t="e">
        <f>IF($A$4="",IF($B$32="","",IF($B$32&lt;$B$30,"This R value does indicate significant heterogeneity.","This R value does not indicate significant heterogeneity.")),"")</f>
        <v>#N/A</v>
      </c>
      <c r="B34" s="31"/>
      <c r="D34" s="36"/>
      <c r="E34" s="12">
        <v>29</v>
      </c>
      <c r="I34" s="46">
        <v>32</v>
      </c>
      <c r="J34" s="58">
        <v>17</v>
      </c>
      <c r="K34" s="46">
        <v>1.1000000000000001</v>
      </c>
      <c r="L34" s="46">
        <v>1.2</v>
      </c>
      <c r="M34" s="61"/>
      <c r="N34" s="46"/>
      <c r="O34" s="46">
        <v>13.5</v>
      </c>
      <c r="P34" s="46">
        <v>5.3</v>
      </c>
      <c r="R34" s="46">
        <v>13.5</v>
      </c>
      <c r="S34" s="46">
        <v>5.9</v>
      </c>
      <c r="U34" s="46">
        <v>13.5</v>
      </c>
      <c r="V34" s="46">
        <v>6.5</v>
      </c>
      <c r="X34" s="46"/>
      <c r="Y34" s="46">
        <v>13.5</v>
      </c>
      <c r="Z34" s="46">
        <v>5.5</v>
      </c>
      <c r="AB34" s="46">
        <v>13.5</v>
      </c>
      <c r="AC34" s="46">
        <v>6.2</v>
      </c>
      <c r="AE34" s="46">
        <v>13.5</v>
      </c>
      <c r="AF34" s="46">
        <v>6.8</v>
      </c>
    </row>
    <row r="35" spans="1:32">
      <c r="A35" s="21"/>
      <c r="B35" s="16"/>
      <c r="D35" s="36"/>
      <c r="E35" s="12">
        <v>30</v>
      </c>
      <c r="I35" s="46">
        <v>33</v>
      </c>
      <c r="J35" s="58">
        <v>17</v>
      </c>
      <c r="K35" s="46">
        <v>1.1000000000000001</v>
      </c>
      <c r="L35" s="46">
        <v>1.2</v>
      </c>
      <c r="M35" s="61"/>
      <c r="N35" s="46"/>
      <c r="O35" s="46">
        <v>14.5</v>
      </c>
      <c r="P35" s="46">
        <v>5.4</v>
      </c>
      <c r="R35" s="46">
        <v>14.5</v>
      </c>
      <c r="S35" s="46">
        <v>6.1</v>
      </c>
      <c r="U35" s="46">
        <v>14.5</v>
      </c>
      <c r="V35" s="46">
        <v>6.7</v>
      </c>
      <c r="X35" s="46"/>
      <c r="Y35" s="46">
        <v>14.5</v>
      </c>
      <c r="Z35" s="46">
        <v>5.7</v>
      </c>
      <c r="AB35" s="46">
        <v>14.5</v>
      </c>
      <c r="AC35" s="46">
        <v>6.4</v>
      </c>
      <c r="AE35" s="46">
        <v>14.5</v>
      </c>
      <c r="AF35" s="46">
        <v>7</v>
      </c>
    </row>
    <row r="36" spans="1:32" ht="13.5" thickBot="1">
      <c r="D36" s="36"/>
      <c r="E36" s="12">
        <v>31</v>
      </c>
      <c r="I36" s="46">
        <v>34</v>
      </c>
      <c r="J36" s="58">
        <v>17</v>
      </c>
      <c r="K36" s="46">
        <v>1.1000000000000001</v>
      </c>
      <c r="L36" s="46">
        <v>1.2</v>
      </c>
      <c r="M36" s="61"/>
      <c r="N36" s="46"/>
      <c r="O36" s="46">
        <v>15.5</v>
      </c>
      <c r="P36" s="46">
        <v>5.6</v>
      </c>
      <c r="R36" s="46">
        <v>15.5</v>
      </c>
      <c r="S36" s="46">
        <v>6.3</v>
      </c>
      <c r="U36" s="46">
        <v>15.5</v>
      </c>
      <c r="V36" s="46">
        <v>6.9</v>
      </c>
      <c r="X36" s="46"/>
      <c r="Y36" s="46">
        <v>15.5</v>
      </c>
      <c r="Z36" s="46">
        <v>5.8</v>
      </c>
      <c r="AB36" s="46">
        <v>15.5</v>
      </c>
      <c r="AC36" s="46">
        <v>6.6</v>
      </c>
      <c r="AE36" s="46">
        <v>15.5</v>
      </c>
      <c r="AF36" s="46">
        <v>7.2</v>
      </c>
    </row>
    <row r="37" spans="1:32" ht="13.5" thickBot="1">
      <c r="A37" s="17" t="s">
        <v>0</v>
      </c>
      <c r="D37" s="36"/>
      <c r="E37" s="12">
        <v>32</v>
      </c>
      <c r="I37" s="46">
        <v>35</v>
      </c>
      <c r="J37" s="58">
        <v>17</v>
      </c>
      <c r="K37" s="46">
        <v>1.1000000000000001</v>
      </c>
      <c r="L37" s="46">
        <v>1.2</v>
      </c>
      <c r="M37" s="61"/>
      <c r="N37" s="46"/>
      <c r="O37" s="46">
        <v>16.5</v>
      </c>
      <c r="P37" s="46">
        <v>5.7</v>
      </c>
      <c r="R37" s="46">
        <v>16.5</v>
      </c>
      <c r="S37" s="46">
        <v>6.4</v>
      </c>
      <c r="U37" s="46">
        <v>16.5</v>
      </c>
      <c r="V37" s="46">
        <v>7</v>
      </c>
      <c r="X37" s="46"/>
      <c r="Y37" s="46">
        <v>16.5</v>
      </c>
      <c r="Z37" s="46">
        <v>6</v>
      </c>
      <c r="AB37" s="46">
        <v>16.5</v>
      </c>
      <c r="AC37" s="46">
        <v>6.7</v>
      </c>
      <c r="AE37" s="46">
        <v>16.5</v>
      </c>
      <c r="AF37" s="46">
        <v>7.4</v>
      </c>
    </row>
    <row r="38" spans="1:32">
      <c r="D38" s="36"/>
      <c r="E38" s="12">
        <v>33</v>
      </c>
      <c r="I38" s="46">
        <v>36</v>
      </c>
      <c r="J38" s="58">
        <v>18</v>
      </c>
      <c r="K38" s="46">
        <v>1.07</v>
      </c>
      <c r="L38" s="46">
        <v>1.1599999999999999</v>
      </c>
      <c r="N38" s="46"/>
      <c r="O38" s="46">
        <v>17.5</v>
      </c>
      <c r="P38" s="46">
        <v>5.9</v>
      </c>
      <c r="R38" s="46">
        <v>17.5</v>
      </c>
      <c r="S38" s="46">
        <v>6.6</v>
      </c>
      <c r="U38" s="46">
        <v>17.5</v>
      </c>
      <c r="V38" s="46">
        <v>7.2</v>
      </c>
      <c r="X38" s="46"/>
      <c r="Y38" s="46">
        <v>17.5</v>
      </c>
      <c r="Z38" s="46">
        <v>6.1</v>
      </c>
      <c r="AB38" s="46">
        <v>17.5</v>
      </c>
      <c r="AC38" s="46">
        <v>6.9</v>
      </c>
      <c r="AE38" s="46">
        <v>17.5</v>
      </c>
      <c r="AF38" s="46">
        <v>7.5</v>
      </c>
    </row>
    <row r="39" spans="1:32">
      <c r="B39" s="10"/>
      <c r="D39" s="36"/>
      <c r="E39" s="12">
        <v>34</v>
      </c>
      <c r="I39" s="46">
        <v>37</v>
      </c>
      <c r="J39" s="58">
        <v>18</v>
      </c>
      <c r="K39" s="46">
        <v>1.07</v>
      </c>
      <c r="L39" s="46">
        <v>1.1599999999999999</v>
      </c>
      <c r="N39" s="46"/>
      <c r="O39" s="46">
        <v>18.5</v>
      </c>
      <c r="P39" s="46">
        <v>6</v>
      </c>
      <c r="R39" s="46">
        <v>18.5</v>
      </c>
      <c r="S39" s="46">
        <v>6.7</v>
      </c>
      <c r="U39" s="46">
        <v>18.5</v>
      </c>
      <c r="V39" s="46">
        <v>7.4</v>
      </c>
      <c r="X39" s="46"/>
      <c r="Y39" s="46">
        <v>18.5</v>
      </c>
      <c r="Z39" s="46">
        <v>6.3</v>
      </c>
      <c r="AB39" s="46">
        <v>18.5</v>
      </c>
      <c r="AC39" s="46">
        <v>7</v>
      </c>
      <c r="AE39" s="46">
        <v>18.5</v>
      </c>
      <c r="AF39" s="46">
        <v>7.7</v>
      </c>
    </row>
    <row r="40" spans="1:32">
      <c r="D40" s="36"/>
      <c r="E40" s="12">
        <v>35</v>
      </c>
      <c r="I40" s="46">
        <v>38</v>
      </c>
      <c r="J40" s="58">
        <v>18</v>
      </c>
      <c r="K40" s="46">
        <v>1.07</v>
      </c>
      <c r="L40" s="46">
        <v>1.1599999999999999</v>
      </c>
      <c r="N40" s="46"/>
      <c r="O40" s="46">
        <v>19.5</v>
      </c>
      <c r="P40" s="46">
        <v>6.1</v>
      </c>
      <c r="R40" s="46">
        <v>19.5</v>
      </c>
      <c r="S40" s="46">
        <v>6.8</v>
      </c>
      <c r="U40" s="46">
        <v>19.5</v>
      </c>
      <c r="V40" s="46">
        <v>7.5</v>
      </c>
      <c r="X40" s="46"/>
      <c r="Y40" s="46">
        <v>19.5</v>
      </c>
      <c r="Z40" s="46">
        <v>6.4</v>
      </c>
      <c r="AB40" s="46">
        <v>19.5</v>
      </c>
      <c r="AC40" s="46">
        <v>7.1</v>
      </c>
      <c r="AE40" s="46">
        <v>19.5</v>
      </c>
      <c r="AF40" s="46">
        <v>7.8</v>
      </c>
    </row>
    <row r="41" spans="1:32">
      <c r="D41" s="36"/>
      <c r="E41" s="12">
        <v>36</v>
      </c>
      <c r="I41" s="46">
        <v>39</v>
      </c>
      <c r="J41" s="58">
        <v>18</v>
      </c>
      <c r="K41" s="46">
        <v>1.07</v>
      </c>
      <c r="L41" s="46">
        <v>1.1599999999999999</v>
      </c>
      <c r="N41" s="46"/>
      <c r="O41" s="46">
        <v>21</v>
      </c>
      <c r="P41" s="46">
        <v>6.3</v>
      </c>
      <c r="R41" s="46">
        <v>21</v>
      </c>
      <c r="S41" s="46">
        <v>7.1</v>
      </c>
      <c r="U41" s="46">
        <v>21</v>
      </c>
      <c r="V41" s="46">
        <v>7.8</v>
      </c>
      <c r="X41" s="46"/>
      <c r="Y41" s="46">
        <v>21</v>
      </c>
      <c r="Z41" s="46">
        <v>6.6</v>
      </c>
      <c r="AB41" s="46">
        <v>21</v>
      </c>
      <c r="AC41" s="46">
        <v>7.4</v>
      </c>
      <c r="AE41" s="46">
        <v>21</v>
      </c>
      <c r="AF41" s="46">
        <v>8.1</v>
      </c>
    </row>
    <row r="42" spans="1:32">
      <c r="D42" s="36"/>
      <c r="E42" s="12">
        <v>37</v>
      </c>
      <c r="I42" s="46">
        <v>40</v>
      </c>
      <c r="J42" s="58">
        <v>18</v>
      </c>
      <c r="K42" s="46">
        <v>1.07</v>
      </c>
      <c r="L42" s="46">
        <v>1.1599999999999999</v>
      </c>
      <c r="N42" s="46"/>
      <c r="O42" s="46">
        <v>23</v>
      </c>
      <c r="P42" s="46">
        <v>6.5</v>
      </c>
      <c r="R42" s="46">
        <v>23</v>
      </c>
      <c r="S42" s="46">
        <v>7.3</v>
      </c>
      <c r="U42" s="46">
        <v>23</v>
      </c>
      <c r="V42" s="46">
        <v>8</v>
      </c>
      <c r="X42" s="46"/>
      <c r="Y42" s="46">
        <v>23</v>
      </c>
      <c r="Z42" s="46">
        <v>6.8</v>
      </c>
      <c r="AB42" s="46">
        <v>23</v>
      </c>
      <c r="AC42" s="46">
        <v>7.6</v>
      </c>
      <c r="AE42" s="46">
        <v>23</v>
      </c>
      <c r="AF42" s="46">
        <v>8.4</v>
      </c>
    </row>
    <row r="43" spans="1:32">
      <c r="D43" s="36"/>
      <c r="E43" s="12">
        <v>38</v>
      </c>
      <c r="I43" s="46">
        <v>41</v>
      </c>
      <c r="J43" s="58">
        <v>18</v>
      </c>
      <c r="K43" s="46">
        <v>1.07</v>
      </c>
      <c r="L43" s="46">
        <v>1.1599999999999999</v>
      </c>
      <c r="N43" s="46"/>
      <c r="O43" s="46">
        <v>25</v>
      </c>
      <c r="P43" s="46">
        <v>6.7</v>
      </c>
      <c r="R43" s="46">
        <v>25</v>
      </c>
      <c r="S43" s="46">
        <v>7.5</v>
      </c>
      <c r="U43" s="46">
        <v>25</v>
      </c>
      <c r="V43" s="46">
        <v>8.1999999999999993</v>
      </c>
      <c r="X43" s="46"/>
      <c r="Y43" s="46">
        <v>25</v>
      </c>
      <c r="Z43" s="46">
        <v>7</v>
      </c>
      <c r="AB43" s="46">
        <v>25</v>
      </c>
      <c r="AC43" s="46">
        <v>7.8</v>
      </c>
      <c r="AE43" s="46">
        <v>25</v>
      </c>
      <c r="AF43" s="46">
        <v>8.6</v>
      </c>
    </row>
    <row r="44" spans="1:32">
      <c r="D44" s="36"/>
      <c r="E44" s="12">
        <v>39</v>
      </c>
      <c r="I44" s="46">
        <v>42</v>
      </c>
      <c r="J44" s="58">
        <v>18</v>
      </c>
      <c r="K44" s="46">
        <v>1.07</v>
      </c>
      <c r="L44" s="46">
        <v>1.1599999999999999</v>
      </c>
      <c r="N44" s="46"/>
      <c r="O44" s="46">
        <v>27</v>
      </c>
      <c r="P44" s="46">
        <v>6.9</v>
      </c>
      <c r="R44" s="46">
        <v>27</v>
      </c>
      <c r="S44" s="46">
        <v>7.7</v>
      </c>
      <c r="U44" s="46">
        <v>27</v>
      </c>
      <c r="V44" s="46">
        <v>8.4</v>
      </c>
      <c r="X44" s="46"/>
      <c r="Y44" s="46">
        <v>27</v>
      </c>
      <c r="Z44" s="46">
        <v>7.2</v>
      </c>
      <c r="AB44" s="46">
        <v>27</v>
      </c>
      <c r="AC44" s="46">
        <v>8</v>
      </c>
      <c r="AE44" s="46">
        <v>27</v>
      </c>
      <c r="AF44" s="46">
        <v>8.8000000000000007</v>
      </c>
    </row>
    <row r="45" spans="1:32">
      <c r="D45" s="36"/>
      <c r="E45" s="12">
        <v>40</v>
      </c>
      <c r="I45" s="46">
        <v>43</v>
      </c>
      <c r="J45" s="58">
        <v>18</v>
      </c>
      <c r="K45" s="46">
        <v>1.07</v>
      </c>
      <c r="L45" s="46">
        <v>1.1599999999999999</v>
      </c>
      <c r="N45" s="46"/>
      <c r="O45" s="46">
        <v>29</v>
      </c>
      <c r="P45" s="46">
        <v>7</v>
      </c>
      <c r="R45" s="46">
        <v>29</v>
      </c>
      <c r="S45" s="46">
        <v>7.8</v>
      </c>
      <c r="U45" s="46">
        <v>29</v>
      </c>
      <c r="V45" s="46">
        <v>8.6</v>
      </c>
      <c r="X45" s="46"/>
      <c r="Y45" s="46">
        <v>29</v>
      </c>
      <c r="Z45" s="46">
        <v>7.3</v>
      </c>
      <c r="AB45" s="46">
        <v>29</v>
      </c>
      <c r="AC45" s="46">
        <v>8.1999999999999993</v>
      </c>
      <c r="AE45" s="46">
        <v>29</v>
      </c>
      <c r="AF45" s="46">
        <v>9</v>
      </c>
    </row>
    <row r="46" spans="1:32">
      <c r="D46" s="36"/>
      <c r="E46" s="12">
        <v>41</v>
      </c>
      <c r="I46" s="46">
        <v>44</v>
      </c>
      <c r="J46" s="58">
        <v>18</v>
      </c>
      <c r="K46" s="46">
        <v>1.07</v>
      </c>
      <c r="L46" s="46">
        <v>1.1599999999999999</v>
      </c>
      <c r="N46" s="46"/>
      <c r="O46" s="46">
        <v>31</v>
      </c>
      <c r="P46" s="46">
        <v>7.1</v>
      </c>
      <c r="R46" s="46">
        <v>31</v>
      </c>
      <c r="S46" s="46">
        <v>8</v>
      </c>
      <c r="U46" s="46">
        <v>31</v>
      </c>
      <c r="V46" s="46">
        <v>8.6999999999999993</v>
      </c>
      <c r="X46" s="46"/>
      <c r="Y46" s="46">
        <v>31</v>
      </c>
      <c r="Z46" s="46">
        <v>7.4</v>
      </c>
      <c r="AB46" s="46">
        <v>31</v>
      </c>
      <c r="AC46" s="46">
        <v>8.3000000000000007</v>
      </c>
      <c r="AE46" s="46">
        <v>31</v>
      </c>
      <c r="AF46" s="46">
        <v>9.1</v>
      </c>
    </row>
    <row r="47" spans="1:32">
      <c r="D47" s="36"/>
      <c r="E47" s="12">
        <v>42</v>
      </c>
      <c r="I47" s="46">
        <v>45</v>
      </c>
      <c r="J47" s="58">
        <v>18</v>
      </c>
      <c r="K47" s="46">
        <v>1.07</v>
      </c>
      <c r="L47" s="46">
        <v>1.1599999999999999</v>
      </c>
      <c r="N47" s="46"/>
      <c r="O47" s="46">
        <v>33</v>
      </c>
      <c r="P47" s="46">
        <v>7.2</v>
      </c>
      <c r="R47" s="46">
        <v>33</v>
      </c>
      <c r="S47" s="46">
        <v>8.1</v>
      </c>
      <c r="U47" s="46">
        <v>33</v>
      </c>
      <c r="V47" s="46">
        <v>8.9</v>
      </c>
      <c r="X47" s="46"/>
      <c r="Y47" s="46">
        <v>33</v>
      </c>
      <c r="Z47" s="46">
        <v>7.5</v>
      </c>
      <c r="AB47" s="46">
        <v>33</v>
      </c>
      <c r="AC47" s="46">
        <v>8.5</v>
      </c>
      <c r="AE47" s="46">
        <v>33</v>
      </c>
      <c r="AF47" s="46">
        <v>9.3000000000000007</v>
      </c>
    </row>
    <row r="48" spans="1:32">
      <c r="D48" s="36"/>
      <c r="E48" s="12">
        <v>43</v>
      </c>
      <c r="I48" s="46">
        <v>46</v>
      </c>
      <c r="J48" s="58">
        <v>18</v>
      </c>
      <c r="K48" s="46">
        <v>1.07</v>
      </c>
      <c r="L48" s="46">
        <v>1.1599999999999999</v>
      </c>
      <c r="N48" s="46"/>
      <c r="O48" s="46">
        <v>35</v>
      </c>
      <c r="P48" s="46">
        <v>7.3</v>
      </c>
      <c r="R48" s="46">
        <v>35</v>
      </c>
      <c r="S48" s="46">
        <v>8.1999999999999993</v>
      </c>
      <c r="U48" s="46">
        <v>35</v>
      </c>
      <c r="V48" s="46">
        <v>9</v>
      </c>
      <c r="X48" s="46"/>
      <c r="Y48" s="46">
        <v>35</v>
      </c>
      <c r="Z48" s="46">
        <v>7.6</v>
      </c>
      <c r="AB48" s="46">
        <v>35</v>
      </c>
      <c r="AC48" s="46">
        <v>8.6</v>
      </c>
      <c r="AE48" s="46">
        <v>35</v>
      </c>
      <c r="AF48" s="46">
        <v>9.4</v>
      </c>
    </row>
    <row r="49" spans="4:32">
      <c r="D49" s="36"/>
      <c r="E49" s="12">
        <v>44</v>
      </c>
      <c r="I49" s="46">
        <v>47</v>
      </c>
      <c r="J49" s="58">
        <v>18</v>
      </c>
      <c r="K49" s="46">
        <v>1.07</v>
      </c>
      <c r="L49" s="46">
        <v>1.1599999999999999</v>
      </c>
      <c r="N49" s="46"/>
      <c r="O49" s="46">
        <v>37</v>
      </c>
      <c r="P49" s="46">
        <v>7.4</v>
      </c>
      <c r="R49" s="46">
        <v>37</v>
      </c>
      <c r="S49" s="46">
        <v>8.3000000000000007</v>
      </c>
      <c r="U49" s="46">
        <v>37</v>
      </c>
      <c r="V49" s="46">
        <v>9.1</v>
      </c>
      <c r="X49" s="46"/>
      <c r="Y49" s="46">
        <v>37</v>
      </c>
      <c r="Z49" s="46">
        <v>7.7</v>
      </c>
      <c r="AB49" s="46">
        <v>37</v>
      </c>
      <c r="AC49" s="46">
        <v>8.6999999999999993</v>
      </c>
      <c r="AE49" s="46">
        <v>37</v>
      </c>
      <c r="AF49" s="46">
        <v>9.5</v>
      </c>
    </row>
    <row r="50" spans="4:32">
      <c r="D50" s="36"/>
      <c r="E50" s="12">
        <v>45</v>
      </c>
      <c r="I50" s="46">
        <v>48</v>
      </c>
      <c r="J50" s="58">
        <v>18</v>
      </c>
      <c r="K50" s="46">
        <v>1.07</v>
      </c>
      <c r="L50" s="46">
        <v>1.1599999999999999</v>
      </c>
      <c r="N50" s="46"/>
      <c r="O50" s="46">
        <v>39</v>
      </c>
      <c r="P50" s="46">
        <v>7.5</v>
      </c>
      <c r="R50" s="46">
        <v>39</v>
      </c>
      <c r="S50" s="46">
        <v>8.4</v>
      </c>
      <c r="U50" s="46">
        <v>39</v>
      </c>
      <c r="V50" s="46">
        <v>9.1999999999999993</v>
      </c>
      <c r="X50" s="46"/>
      <c r="Y50" s="46">
        <v>39</v>
      </c>
      <c r="Z50" s="46">
        <v>7.8</v>
      </c>
      <c r="AB50" s="46">
        <v>39</v>
      </c>
      <c r="AC50" s="46">
        <v>8.8000000000000007</v>
      </c>
      <c r="AE50" s="46">
        <v>39</v>
      </c>
      <c r="AF50" s="46">
        <v>9.6</v>
      </c>
    </row>
    <row r="51" spans="4:32">
      <c r="D51" s="36"/>
      <c r="E51" s="12">
        <v>46</v>
      </c>
      <c r="I51" s="46">
        <v>49</v>
      </c>
      <c r="J51" s="58">
        <v>18</v>
      </c>
      <c r="K51" s="46">
        <v>1.07</v>
      </c>
      <c r="L51" s="46">
        <v>1.1599999999999999</v>
      </c>
      <c r="N51" s="46"/>
      <c r="O51" s="46">
        <v>41</v>
      </c>
      <c r="P51" s="46">
        <v>7.5</v>
      </c>
      <c r="R51" s="46">
        <v>41</v>
      </c>
      <c r="S51" s="46">
        <v>8.4</v>
      </c>
      <c r="U51" s="46">
        <v>41</v>
      </c>
      <c r="V51" s="46">
        <v>9.1999999999999993</v>
      </c>
      <c r="X51" s="46"/>
      <c r="Y51" s="46">
        <v>41</v>
      </c>
      <c r="Z51" s="46">
        <v>7.9</v>
      </c>
      <c r="AB51" s="46">
        <v>41</v>
      </c>
      <c r="AC51" s="46">
        <v>8.8000000000000007</v>
      </c>
      <c r="AE51" s="46">
        <v>41</v>
      </c>
      <c r="AF51" s="46">
        <v>9.6999999999999993</v>
      </c>
    </row>
    <row r="52" spans="4:32">
      <c r="D52" s="36"/>
      <c r="E52" s="12">
        <v>47</v>
      </c>
      <c r="I52" s="46">
        <v>50</v>
      </c>
      <c r="J52" s="58">
        <v>20</v>
      </c>
      <c r="K52" s="46">
        <v>0.99</v>
      </c>
      <c r="L52" s="46">
        <v>1.0900000000000001</v>
      </c>
      <c r="N52" s="46"/>
      <c r="O52" s="46">
        <v>43</v>
      </c>
      <c r="P52" s="46">
        <v>7.6</v>
      </c>
      <c r="R52" s="46">
        <v>43</v>
      </c>
      <c r="S52" s="46">
        <v>8.5</v>
      </c>
      <c r="U52" s="46">
        <v>43</v>
      </c>
      <c r="V52" s="46">
        <v>9.3000000000000007</v>
      </c>
      <c r="X52" s="46"/>
      <c r="Y52" s="46">
        <v>43</v>
      </c>
      <c r="Z52" s="46">
        <v>7.9</v>
      </c>
      <c r="AB52" s="46">
        <v>43</v>
      </c>
      <c r="AC52" s="46">
        <v>8.9</v>
      </c>
      <c r="AE52" s="46">
        <v>43</v>
      </c>
      <c r="AF52" s="46">
        <v>9.6999999999999993</v>
      </c>
    </row>
    <row r="53" spans="4:32">
      <c r="D53" s="36"/>
      <c r="E53" s="12">
        <v>48</v>
      </c>
      <c r="N53" s="46"/>
      <c r="O53" s="46">
        <v>45</v>
      </c>
      <c r="P53" s="46">
        <v>7.6</v>
      </c>
      <c r="R53" s="46">
        <v>45</v>
      </c>
      <c r="S53" s="46">
        <v>8.5</v>
      </c>
      <c r="U53" s="46">
        <v>45</v>
      </c>
      <c r="V53" s="46">
        <v>9.3000000000000007</v>
      </c>
      <c r="X53" s="46"/>
      <c r="Y53" s="46">
        <v>45</v>
      </c>
      <c r="Z53" s="46">
        <v>7.9</v>
      </c>
      <c r="AB53" s="46">
        <v>45</v>
      </c>
      <c r="AC53" s="46">
        <v>8.9</v>
      </c>
      <c r="AE53" s="46">
        <v>45</v>
      </c>
      <c r="AF53" s="46">
        <v>9.8000000000000007</v>
      </c>
    </row>
    <row r="54" spans="4:32">
      <c r="D54" s="36"/>
      <c r="E54" s="12">
        <v>49</v>
      </c>
      <c r="N54" s="46"/>
      <c r="O54" s="46">
        <v>47</v>
      </c>
      <c r="P54" s="46">
        <v>7.6</v>
      </c>
      <c r="R54" s="46">
        <v>47</v>
      </c>
      <c r="S54" s="46">
        <v>8.6</v>
      </c>
      <c r="U54" s="46">
        <v>47</v>
      </c>
      <c r="V54" s="46">
        <v>9.4</v>
      </c>
      <c r="X54" s="46"/>
      <c r="Y54" s="46">
        <v>47</v>
      </c>
      <c r="Z54" s="46">
        <v>8</v>
      </c>
      <c r="AB54" s="46">
        <v>47</v>
      </c>
      <c r="AC54" s="46">
        <v>8.9</v>
      </c>
      <c r="AE54" s="46">
        <v>47</v>
      </c>
      <c r="AF54" s="46">
        <v>9.8000000000000007</v>
      </c>
    </row>
    <row r="55" spans="4:32">
      <c r="D55" s="36"/>
      <c r="E55" s="12">
        <v>50</v>
      </c>
      <c r="N55" s="46"/>
      <c r="O55" s="46">
        <v>49</v>
      </c>
      <c r="P55" s="46">
        <v>7.6</v>
      </c>
      <c r="R55" s="46">
        <v>49</v>
      </c>
      <c r="S55" s="46">
        <v>8.6</v>
      </c>
      <c r="U55" s="46">
        <v>49</v>
      </c>
      <c r="V55" s="46">
        <v>9.4</v>
      </c>
      <c r="X55" s="46"/>
      <c r="Y55" s="46">
        <v>49</v>
      </c>
      <c r="Z55" s="46">
        <v>8</v>
      </c>
      <c r="AB55" s="46">
        <v>49</v>
      </c>
      <c r="AC55" s="46">
        <v>8.9</v>
      </c>
      <c r="AE55" s="46">
        <v>49</v>
      </c>
      <c r="AF55" s="46">
        <v>9.8000000000000007</v>
      </c>
    </row>
    <row r="56" spans="4:32">
      <c r="D56" s="36"/>
      <c r="E56" s="12">
        <v>51</v>
      </c>
      <c r="N56" s="46"/>
      <c r="O56" s="46">
        <v>51</v>
      </c>
      <c r="P56" s="46">
        <v>7.6</v>
      </c>
      <c r="R56" s="46">
        <v>51</v>
      </c>
      <c r="S56" s="46">
        <v>8.6</v>
      </c>
      <c r="U56" s="46">
        <v>51</v>
      </c>
      <c r="V56" s="46">
        <v>9.4</v>
      </c>
      <c r="X56" s="46"/>
      <c r="Y56" s="46">
        <v>51</v>
      </c>
      <c r="Z56" s="46">
        <v>8</v>
      </c>
      <c r="AB56" s="46">
        <v>51</v>
      </c>
      <c r="AC56" s="46">
        <v>8.9</v>
      </c>
      <c r="AE56" s="46">
        <v>51</v>
      </c>
      <c r="AF56" s="46">
        <v>9.8000000000000007</v>
      </c>
    </row>
    <row r="57" spans="4:32">
      <c r="D57" s="36"/>
      <c r="E57" s="12">
        <v>52</v>
      </c>
      <c r="N57" s="46"/>
      <c r="O57" s="46">
        <v>53.01</v>
      </c>
      <c r="P57" s="46">
        <v>7.6</v>
      </c>
      <c r="R57" s="46">
        <v>53.01</v>
      </c>
      <c r="S57" s="46">
        <v>8.5</v>
      </c>
      <c r="U57" s="46">
        <v>53.01</v>
      </c>
      <c r="V57" s="46">
        <v>9.3000000000000007</v>
      </c>
      <c r="X57" s="46"/>
      <c r="Y57" s="46">
        <v>53.01</v>
      </c>
      <c r="Z57" s="46">
        <v>7.9</v>
      </c>
      <c r="AB57" s="46">
        <v>53.01</v>
      </c>
      <c r="AC57" s="46">
        <v>8.9</v>
      </c>
      <c r="AE57" s="46">
        <v>53.01</v>
      </c>
      <c r="AF57" s="46">
        <v>9.8000000000000007</v>
      </c>
    </row>
    <row r="58" spans="4:32">
      <c r="D58" s="36"/>
      <c r="E58" s="12">
        <v>53</v>
      </c>
      <c r="N58" s="46"/>
      <c r="O58" s="46">
        <v>55.01</v>
      </c>
      <c r="P58" s="46">
        <v>7.6</v>
      </c>
      <c r="R58" s="46">
        <v>55.01</v>
      </c>
      <c r="S58" s="46">
        <v>8.5</v>
      </c>
      <c r="U58" s="46">
        <v>55.01</v>
      </c>
      <c r="V58" s="46">
        <v>9.3000000000000007</v>
      </c>
      <c r="X58" s="46"/>
      <c r="Y58" s="46">
        <v>55.01</v>
      </c>
      <c r="Z58" s="46">
        <v>7.9</v>
      </c>
      <c r="AB58" s="46">
        <v>55.01</v>
      </c>
      <c r="AC58" s="46">
        <v>8.9</v>
      </c>
      <c r="AE58" s="46">
        <v>55.01</v>
      </c>
      <c r="AF58" s="46">
        <v>9.6999999999999993</v>
      </c>
    </row>
    <row r="59" spans="4:32">
      <c r="D59" s="36"/>
      <c r="E59" s="12">
        <v>54</v>
      </c>
      <c r="N59" s="46"/>
      <c r="O59" s="46">
        <v>57.01</v>
      </c>
      <c r="P59" s="46">
        <v>7.5</v>
      </c>
      <c r="R59" s="46">
        <v>57.01</v>
      </c>
      <c r="S59" s="46">
        <v>8.4</v>
      </c>
      <c r="U59" s="46">
        <v>57.01</v>
      </c>
      <c r="V59" s="46">
        <v>9.1999999999999993</v>
      </c>
      <c r="X59" s="46"/>
      <c r="Y59" s="46">
        <v>57.01</v>
      </c>
      <c r="Z59" s="46">
        <v>7.9</v>
      </c>
      <c r="AB59" s="46">
        <v>57.01</v>
      </c>
      <c r="AC59" s="46">
        <v>8.8000000000000007</v>
      </c>
      <c r="AE59" s="46">
        <v>57.01</v>
      </c>
      <c r="AF59" s="46">
        <v>9.6999999999999993</v>
      </c>
    </row>
    <row r="60" spans="4:32">
      <c r="D60" s="36"/>
      <c r="E60" s="12">
        <v>55</v>
      </c>
      <c r="N60" s="46"/>
      <c r="O60" s="46">
        <v>59.01</v>
      </c>
      <c r="P60" s="46">
        <v>7.5</v>
      </c>
      <c r="R60" s="46">
        <v>59.01</v>
      </c>
      <c r="S60" s="46">
        <v>8.4</v>
      </c>
      <c r="U60" s="46">
        <v>59.01</v>
      </c>
      <c r="V60" s="46">
        <v>9.1999999999999993</v>
      </c>
      <c r="X60" s="46"/>
      <c r="Y60" s="46">
        <v>59.01</v>
      </c>
      <c r="Z60" s="46">
        <v>7.8</v>
      </c>
      <c r="AB60" s="46">
        <v>59.01</v>
      </c>
      <c r="AC60" s="46">
        <v>8.8000000000000007</v>
      </c>
      <c r="AE60" s="46">
        <v>59.01</v>
      </c>
      <c r="AF60" s="46">
        <v>9.6</v>
      </c>
    </row>
    <row r="61" spans="4:32">
      <c r="D61" s="36"/>
      <c r="E61" s="12">
        <v>56</v>
      </c>
      <c r="N61" s="46"/>
      <c r="O61" s="46">
        <v>61.01</v>
      </c>
      <c r="P61" s="46">
        <v>7.4</v>
      </c>
      <c r="R61" s="46">
        <v>61.01</v>
      </c>
      <c r="S61" s="46">
        <v>8.3000000000000007</v>
      </c>
      <c r="U61" s="46">
        <v>61.01</v>
      </c>
      <c r="V61" s="46">
        <v>9.1</v>
      </c>
      <c r="X61" s="46"/>
      <c r="Y61" s="46">
        <v>61.01</v>
      </c>
      <c r="Z61" s="46">
        <v>7.7</v>
      </c>
      <c r="AB61" s="46">
        <v>61.01</v>
      </c>
      <c r="AC61" s="46">
        <v>8.6999999999999993</v>
      </c>
      <c r="AE61" s="46">
        <v>61.01</v>
      </c>
      <c r="AF61" s="46">
        <v>9.5</v>
      </c>
    </row>
    <row r="62" spans="4:32">
      <c r="D62" s="36"/>
      <c r="E62" s="12">
        <v>57</v>
      </c>
      <c r="N62" s="46"/>
      <c r="O62" s="46">
        <v>63.01</v>
      </c>
      <c r="P62" s="46">
        <v>7.3</v>
      </c>
      <c r="R62" s="46">
        <v>63.01</v>
      </c>
      <c r="S62" s="46">
        <v>8.1999999999999993</v>
      </c>
      <c r="U62" s="46">
        <v>63.01</v>
      </c>
      <c r="V62" s="46">
        <v>9</v>
      </c>
      <c r="X62" s="46"/>
      <c r="Y62" s="46">
        <v>63.01</v>
      </c>
      <c r="Z62" s="46">
        <v>7.6</v>
      </c>
      <c r="AB62" s="46">
        <v>63.01</v>
      </c>
      <c r="AC62" s="46">
        <v>8.6</v>
      </c>
      <c r="AE62" s="46">
        <v>63.01</v>
      </c>
      <c r="AF62" s="46">
        <v>9.4</v>
      </c>
    </row>
    <row r="63" spans="4:32">
      <c r="D63" s="36"/>
      <c r="E63" s="12">
        <v>58</v>
      </c>
      <c r="N63" s="46"/>
      <c r="O63" s="46">
        <v>65.010000000000005</v>
      </c>
      <c r="P63" s="46">
        <v>7.2</v>
      </c>
      <c r="R63" s="46">
        <v>65.010000000000005</v>
      </c>
      <c r="S63" s="46">
        <v>8.1</v>
      </c>
      <c r="U63" s="46">
        <v>65.010000000000005</v>
      </c>
      <c r="V63" s="46">
        <v>8.9</v>
      </c>
      <c r="X63" s="46"/>
      <c r="Y63" s="46">
        <v>65.010000000000005</v>
      </c>
      <c r="Z63" s="46">
        <v>7.5</v>
      </c>
      <c r="AB63" s="46">
        <v>65.010000000000005</v>
      </c>
      <c r="AC63" s="46">
        <v>8.5</v>
      </c>
      <c r="AE63" s="46">
        <v>65.010000000000005</v>
      </c>
      <c r="AF63" s="46">
        <v>9.3000000000000007</v>
      </c>
    </row>
    <row r="64" spans="4:32">
      <c r="D64" s="36"/>
      <c r="E64" s="12">
        <v>59</v>
      </c>
      <c r="N64" s="46"/>
      <c r="O64" s="46">
        <v>67.010000000000005</v>
      </c>
      <c r="P64" s="46">
        <v>7.1</v>
      </c>
      <c r="R64" s="46">
        <v>67.010000000000005</v>
      </c>
      <c r="S64" s="46">
        <v>8</v>
      </c>
      <c r="U64" s="46">
        <v>67.010000000000005</v>
      </c>
      <c r="V64" s="46">
        <v>8.6999999999999993</v>
      </c>
      <c r="X64" s="46"/>
      <c r="Y64" s="46">
        <v>67.010000000000005</v>
      </c>
      <c r="Z64" s="46">
        <v>7.4</v>
      </c>
      <c r="AB64" s="46">
        <v>67.010000000000005</v>
      </c>
      <c r="AC64" s="46">
        <v>8.3000000000000007</v>
      </c>
      <c r="AE64" s="46">
        <v>67.010000000000005</v>
      </c>
      <c r="AF64" s="46">
        <v>9.1</v>
      </c>
    </row>
    <row r="65" spans="4:32">
      <c r="D65" s="36"/>
      <c r="E65" s="12">
        <v>60</v>
      </c>
      <c r="N65" s="46"/>
      <c r="O65" s="46">
        <v>69.010000000000005</v>
      </c>
      <c r="P65" s="46">
        <v>7</v>
      </c>
      <c r="R65" s="46">
        <v>69.010000000000005</v>
      </c>
      <c r="S65" s="46">
        <v>7.8</v>
      </c>
      <c r="U65" s="46">
        <v>69.010000000000005</v>
      </c>
      <c r="V65" s="46">
        <v>8.6</v>
      </c>
      <c r="X65" s="46"/>
      <c r="Y65" s="46">
        <v>69.010000000000005</v>
      </c>
      <c r="Z65" s="46">
        <v>7.3</v>
      </c>
      <c r="AB65" s="46">
        <v>69.010000000000005</v>
      </c>
      <c r="AC65" s="46">
        <v>8.1999999999999993</v>
      </c>
      <c r="AE65" s="46">
        <v>69.010000000000005</v>
      </c>
      <c r="AF65" s="46">
        <v>9</v>
      </c>
    </row>
    <row r="66" spans="4:32">
      <c r="D66" s="36"/>
      <c r="E66" s="12">
        <v>61</v>
      </c>
      <c r="N66" s="46"/>
      <c r="O66" s="46">
        <v>71.010000000000005</v>
      </c>
      <c r="P66" s="46">
        <v>6.9</v>
      </c>
      <c r="R66" s="46">
        <v>71.010000000000005</v>
      </c>
      <c r="S66" s="46">
        <v>7.7</v>
      </c>
      <c r="U66" s="46">
        <v>71.010000000000005</v>
      </c>
      <c r="V66" s="46">
        <v>8.4</v>
      </c>
      <c r="X66" s="46"/>
      <c r="Y66" s="46">
        <v>71.010000000000005</v>
      </c>
      <c r="Z66" s="46">
        <v>7.2</v>
      </c>
      <c r="AB66" s="46">
        <v>71.010000000000005</v>
      </c>
      <c r="AC66" s="46">
        <v>8</v>
      </c>
      <c r="AE66" s="46">
        <v>71.010000000000005</v>
      </c>
      <c r="AF66" s="46">
        <v>8.8000000000000007</v>
      </c>
    </row>
    <row r="67" spans="4:32">
      <c r="D67" s="36"/>
      <c r="E67" s="12">
        <v>62</v>
      </c>
      <c r="N67" s="46"/>
      <c r="O67" s="46">
        <v>73.010000000000005</v>
      </c>
      <c r="P67" s="46">
        <v>6.7</v>
      </c>
      <c r="R67" s="46">
        <v>73.010000000000005</v>
      </c>
      <c r="S67" s="46">
        <v>7.5</v>
      </c>
      <c r="U67" s="46">
        <v>73.010000000000005</v>
      </c>
      <c r="V67" s="46">
        <v>8.1999999999999993</v>
      </c>
      <c r="X67" s="46"/>
      <c r="Y67" s="46">
        <v>73.010000000000005</v>
      </c>
      <c r="Z67" s="46">
        <v>7</v>
      </c>
      <c r="AB67" s="46">
        <v>73.010000000000005</v>
      </c>
      <c r="AC67" s="46">
        <v>7.8</v>
      </c>
      <c r="AE67" s="46">
        <v>73.010000000000005</v>
      </c>
      <c r="AF67" s="46">
        <v>8.6</v>
      </c>
    </row>
    <row r="68" spans="4:32">
      <c r="D68" s="36"/>
      <c r="E68" s="12">
        <v>63</v>
      </c>
      <c r="N68" s="46"/>
      <c r="O68" s="46">
        <v>75.010000000000005</v>
      </c>
      <c r="P68" s="46">
        <v>6.5</v>
      </c>
      <c r="R68" s="46">
        <v>75.010000000000005</v>
      </c>
      <c r="S68" s="46">
        <v>7.3</v>
      </c>
      <c r="U68" s="46">
        <v>75.010000000000005</v>
      </c>
      <c r="V68" s="46">
        <v>8</v>
      </c>
      <c r="X68" s="46"/>
      <c r="Y68" s="46">
        <v>75.010000000000005</v>
      </c>
      <c r="Z68" s="46">
        <v>6.8</v>
      </c>
      <c r="AB68" s="46">
        <v>75.010000000000005</v>
      </c>
      <c r="AC68" s="46">
        <v>7.6</v>
      </c>
      <c r="AE68" s="46">
        <v>75.010000000000005</v>
      </c>
      <c r="AF68" s="46">
        <v>8.4</v>
      </c>
    </row>
    <row r="69" spans="4:32">
      <c r="D69" s="36"/>
      <c r="E69" s="12">
        <v>64</v>
      </c>
      <c r="N69" s="46"/>
      <c r="O69" s="46">
        <v>77.010000000000005</v>
      </c>
      <c r="P69" s="46">
        <v>6.3</v>
      </c>
      <c r="R69" s="46">
        <v>77.010000000000005</v>
      </c>
      <c r="S69" s="46">
        <v>7.1</v>
      </c>
      <c r="U69" s="46">
        <v>77.010000000000005</v>
      </c>
      <c r="V69" s="46">
        <v>7.8</v>
      </c>
      <c r="X69" s="46"/>
      <c r="Y69" s="46">
        <v>77.010000000000005</v>
      </c>
      <c r="Z69" s="46">
        <v>6.6</v>
      </c>
      <c r="AB69" s="46">
        <v>77.010000000000005</v>
      </c>
      <c r="AC69" s="46">
        <v>7.4</v>
      </c>
      <c r="AE69" s="46">
        <v>77.010000000000005</v>
      </c>
      <c r="AF69" s="46">
        <v>8.1</v>
      </c>
    </row>
    <row r="70" spans="4:32">
      <c r="D70" s="36"/>
      <c r="E70" s="12">
        <v>65</v>
      </c>
      <c r="N70" s="46"/>
      <c r="O70" s="46">
        <v>79.010000000000005</v>
      </c>
      <c r="P70" s="46">
        <v>6.1</v>
      </c>
      <c r="R70" s="46">
        <v>79.010000000000005</v>
      </c>
      <c r="S70" s="46">
        <v>6.8</v>
      </c>
      <c r="U70" s="46">
        <v>79.010000000000005</v>
      </c>
      <c r="V70" s="46">
        <v>7.5</v>
      </c>
      <c r="X70" s="46"/>
      <c r="Y70" s="46">
        <v>79.010000000000005</v>
      </c>
      <c r="Z70" s="46">
        <v>6.4</v>
      </c>
      <c r="AB70" s="46">
        <v>79.010000000000005</v>
      </c>
      <c r="AC70" s="46">
        <v>7.1</v>
      </c>
      <c r="AE70" s="46">
        <v>79.010000000000005</v>
      </c>
      <c r="AF70" s="46">
        <v>7.8</v>
      </c>
    </row>
    <row r="71" spans="4:32">
      <c r="D71" s="36"/>
      <c r="E71" s="12">
        <v>66</v>
      </c>
      <c r="N71" s="46"/>
      <c r="O71" s="46">
        <v>80.510000000000005</v>
      </c>
      <c r="P71" s="46">
        <v>6</v>
      </c>
      <c r="R71" s="46">
        <v>80.510000000000005</v>
      </c>
      <c r="S71" s="46">
        <v>6.7</v>
      </c>
      <c r="U71" s="46">
        <v>80.510000000000005</v>
      </c>
      <c r="V71" s="46">
        <v>7.4</v>
      </c>
      <c r="X71" s="46"/>
      <c r="Y71" s="46">
        <v>80.510000000000005</v>
      </c>
      <c r="Z71" s="46">
        <v>6.3</v>
      </c>
      <c r="AB71" s="46">
        <v>80.510000000000005</v>
      </c>
      <c r="AC71" s="46">
        <v>7</v>
      </c>
      <c r="AE71" s="46">
        <v>80.510000000000005</v>
      </c>
      <c r="AF71" s="46">
        <v>7.7</v>
      </c>
    </row>
    <row r="72" spans="4:32">
      <c r="D72" s="36"/>
      <c r="E72" s="12">
        <v>67</v>
      </c>
      <c r="N72" s="46"/>
      <c r="O72" s="46">
        <v>81.510000000000005</v>
      </c>
      <c r="P72" s="46">
        <v>5.9</v>
      </c>
      <c r="R72" s="46">
        <v>81.510000000000005</v>
      </c>
      <c r="S72" s="46">
        <v>6.6</v>
      </c>
      <c r="U72" s="46">
        <v>81.510000000000005</v>
      </c>
      <c r="V72" s="46">
        <v>7.2</v>
      </c>
      <c r="X72" s="46"/>
      <c r="Y72" s="46">
        <v>81.510000000000005</v>
      </c>
      <c r="Z72" s="46">
        <v>6.1</v>
      </c>
      <c r="AB72" s="46">
        <v>81.510000000000005</v>
      </c>
      <c r="AC72" s="46">
        <v>6.9</v>
      </c>
      <c r="AE72" s="46">
        <v>81.510000000000005</v>
      </c>
      <c r="AF72" s="46">
        <v>7.5</v>
      </c>
    </row>
    <row r="73" spans="4:32">
      <c r="D73" s="36"/>
      <c r="E73" s="12">
        <v>68</v>
      </c>
      <c r="N73" s="46"/>
      <c r="O73" s="46">
        <v>82.51</v>
      </c>
      <c r="P73" s="46">
        <v>5.7</v>
      </c>
      <c r="R73" s="46">
        <v>82.51</v>
      </c>
      <c r="S73" s="46">
        <v>6.4</v>
      </c>
      <c r="U73" s="46">
        <v>82.51</v>
      </c>
      <c r="V73" s="46">
        <v>7</v>
      </c>
      <c r="X73" s="46"/>
      <c r="Y73" s="46">
        <v>82.51</v>
      </c>
      <c r="Z73" s="46">
        <v>6</v>
      </c>
      <c r="AB73" s="46">
        <v>82.51</v>
      </c>
      <c r="AC73" s="46">
        <v>6.7</v>
      </c>
      <c r="AE73" s="46">
        <v>82.51</v>
      </c>
      <c r="AF73" s="46">
        <v>7.4</v>
      </c>
    </row>
    <row r="74" spans="4:32">
      <c r="D74" s="36"/>
      <c r="E74" s="12">
        <v>69</v>
      </c>
      <c r="N74" s="46"/>
      <c r="O74" s="46">
        <v>83.51</v>
      </c>
      <c r="P74" s="46">
        <v>5.6</v>
      </c>
      <c r="R74" s="46">
        <v>83.51</v>
      </c>
      <c r="S74" s="46">
        <v>6.3</v>
      </c>
      <c r="U74" s="46">
        <v>83.51</v>
      </c>
      <c r="V74" s="46">
        <v>6.9</v>
      </c>
      <c r="X74" s="46"/>
      <c r="Y74" s="46">
        <v>83.51</v>
      </c>
      <c r="Z74" s="46">
        <v>5.8</v>
      </c>
      <c r="AB74" s="46">
        <v>83.51</v>
      </c>
      <c r="AC74" s="46">
        <v>6.6</v>
      </c>
      <c r="AE74" s="46">
        <v>83.51</v>
      </c>
      <c r="AF74" s="46">
        <v>7.2</v>
      </c>
    </row>
    <row r="75" spans="4:32">
      <c r="D75" s="36"/>
      <c r="E75" s="12">
        <v>70</v>
      </c>
      <c r="N75" s="46"/>
      <c r="O75" s="46">
        <v>84.51</v>
      </c>
      <c r="P75" s="46">
        <v>5.4</v>
      </c>
      <c r="R75" s="46">
        <v>84.51</v>
      </c>
      <c r="S75" s="46">
        <v>6.1</v>
      </c>
      <c r="U75" s="46">
        <v>84.51</v>
      </c>
      <c r="V75" s="46">
        <v>6.7</v>
      </c>
      <c r="X75" s="46"/>
      <c r="Y75" s="46">
        <v>84.51</v>
      </c>
      <c r="Z75" s="46">
        <v>5.7</v>
      </c>
      <c r="AB75" s="46">
        <v>84.51</v>
      </c>
      <c r="AC75" s="46">
        <v>6.4</v>
      </c>
      <c r="AE75" s="46">
        <v>84.51</v>
      </c>
      <c r="AF75" s="46">
        <v>7</v>
      </c>
    </row>
    <row r="76" spans="4:32">
      <c r="D76" s="36"/>
      <c r="E76" s="12">
        <v>71</v>
      </c>
      <c r="N76" s="46"/>
      <c r="O76" s="46">
        <v>85.51</v>
      </c>
      <c r="P76" s="46">
        <v>5.3</v>
      </c>
      <c r="R76" s="46">
        <v>85.51</v>
      </c>
      <c r="S76" s="46">
        <v>5.9</v>
      </c>
      <c r="U76" s="46">
        <v>85.51</v>
      </c>
      <c r="V76" s="46">
        <v>6.5</v>
      </c>
      <c r="X76" s="46"/>
      <c r="Y76" s="46">
        <v>85.51</v>
      </c>
      <c r="Z76" s="46">
        <v>5.5</v>
      </c>
      <c r="AB76" s="46">
        <v>85.51</v>
      </c>
      <c r="AC76" s="46">
        <v>6.2</v>
      </c>
      <c r="AE76" s="46">
        <v>85.51</v>
      </c>
      <c r="AF76" s="46">
        <v>6.8</v>
      </c>
    </row>
    <row r="77" spans="4:32">
      <c r="D77" s="36"/>
      <c r="E77" s="12">
        <v>72</v>
      </c>
      <c r="N77" s="46"/>
      <c r="O77" s="46">
        <v>86.51</v>
      </c>
      <c r="P77" s="46">
        <v>5.0999999999999996</v>
      </c>
      <c r="R77" s="46">
        <v>86.51</v>
      </c>
      <c r="S77" s="46">
        <v>5.8</v>
      </c>
      <c r="U77" s="46">
        <v>86.51</v>
      </c>
      <c r="V77" s="46">
        <v>6.3</v>
      </c>
      <c r="X77" s="46"/>
      <c r="Y77" s="46">
        <v>86.51</v>
      </c>
      <c r="Z77" s="46">
        <v>5.4</v>
      </c>
      <c r="AB77" s="46">
        <v>86.51</v>
      </c>
      <c r="AC77" s="46">
        <v>6</v>
      </c>
      <c r="AE77" s="46">
        <v>86.51</v>
      </c>
      <c r="AF77" s="46">
        <v>6.6</v>
      </c>
    </row>
    <row r="78" spans="4:32">
      <c r="D78" s="37"/>
      <c r="E78" s="12">
        <v>73</v>
      </c>
      <c r="N78" s="46"/>
      <c r="O78" s="46">
        <v>87.51</v>
      </c>
      <c r="P78" s="46">
        <v>5</v>
      </c>
      <c r="R78" s="46">
        <v>87.51</v>
      </c>
      <c r="S78" s="46">
        <v>5.6</v>
      </c>
      <c r="U78" s="46">
        <v>87.51</v>
      </c>
      <c r="V78" s="46">
        <v>6.1</v>
      </c>
      <c r="X78" s="46"/>
      <c r="Y78" s="46">
        <v>87.51</v>
      </c>
      <c r="Z78" s="46">
        <v>5.2</v>
      </c>
      <c r="AB78" s="46">
        <v>87.51</v>
      </c>
      <c r="AC78" s="46">
        <v>5.8</v>
      </c>
      <c r="AE78" s="46">
        <v>87.51</v>
      </c>
      <c r="AF78" s="46">
        <v>6.4</v>
      </c>
    </row>
    <row r="79" spans="4:32">
      <c r="D79" s="37"/>
      <c r="E79" s="12">
        <v>74</v>
      </c>
      <c r="N79" s="46"/>
      <c r="O79" s="46">
        <v>88.51</v>
      </c>
      <c r="P79" s="46">
        <v>4.8</v>
      </c>
      <c r="R79" s="46">
        <v>88.51</v>
      </c>
      <c r="S79" s="46">
        <v>5.4</v>
      </c>
      <c r="U79" s="46">
        <v>88.51</v>
      </c>
      <c r="V79" s="46">
        <v>5.9</v>
      </c>
      <c r="X79" s="46"/>
      <c r="Y79" s="46">
        <v>88.51</v>
      </c>
      <c r="Z79" s="46">
        <v>5</v>
      </c>
      <c r="AB79" s="46">
        <v>88.51</v>
      </c>
      <c r="AC79" s="46">
        <v>5.6</v>
      </c>
      <c r="AE79" s="46">
        <v>88.51</v>
      </c>
      <c r="AF79" s="46">
        <v>6.1</v>
      </c>
    </row>
    <row r="80" spans="4:32">
      <c r="D80" s="37"/>
      <c r="E80" s="12">
        <v>75</v>
      </c>
      <c r="N80" s="46"/>
      <c r="O80" s="46">
        <v>89.51</v>
      </c>
      <c r="P80" s="46">
        <v>4.5999999999999996</v>
      </c>
      <c r="R80" s="46">
        <v>89.51</v>
      </c>
      <c r="S80" s="46">
        <v>5.0999999999999996</v>
      </c>
      <c r="U80" s="46">
        <v>89.51</v>
      </c>
      <c r="V80" s="46">
        <v>5.6</v>
      </c>
      <c r="X80" s="46"/>
      <c r="Y80" s="46">
        <v>89.51</v>
      </c>
      <c r="Z80" s="46">
        <v>4.8</v>
      </c>
      <c r="AB80" s="46">
        <v>89.51</v>
      </c>
      <c r="AC80" s="46">
        <v>5.4</v>
      </c>
      <c r="AE80" s="46">
        <v>89.51</v>
      </c>
      <c r="AF80" s="46">
        <v>5.9</v>
      </c>
    </row>
    <row r="81" spans="4:32">
      <c r="D81" s="37"/>
      <c r="E81" s="12">
        <v>76</v>
      </c>
      <c r="N81" s="46"/>
      <c r="O81" s="46">
        <v>90.51</v>
      </c>
      <c r="P81" s="46">
        <v>4.4000000000000004</v>
      </c>
      <c r="R81" s="46">
        <v>90.51</v>
      </c>
      <c r="S81" s="46">
        <v>4.9000000000000004</v>
      </c>
      <c r="U81" s="46">
        <v>90.51</v>
      </c>
      <c r="V81" s="46">
        <v>5.4</v>
      </c>
      <c r="X81" s="46"/>
      <c r="Y81" s="46">
        <v>90.51</v>
      </c>
      <c r="Z81" s="46">
        <v>4.5999999999999996</v>
      </c>
      <c r="AB81" s="46">
        <v>90.51</v>
      </c>
      <c r="AC81" s="46">
        <v>5.0999999999999996</v>
      </c>
      <c r="AE81" s="46">
        <v>90.51</v>
      </c>
      <c r="AF81" s="46">
        <v>5.6</v>
      </c>
    </row>
    <row r="82" spans="4:32">
      <c r="D82" s="37"/>
      <c r="E82" s="12">
        <v>77</v>
      </c>
      <c r="N82" s="46"/>
      <c r="O82" s="46">
        <v>91.51</v>
      </c>
      <c r="P82" s="46">
        <v>4.0999999999999996</v>
      </c>
      <c r="R82" s="46">
        <v>91.51</v>
      </c>
      <c r="S82" s="46">
        <v>4.5999999999999996</v>
      </c>
      <c r="U82" s="46">
        <v>91.51</v>
      </c>
      <c r="V82" s="46">
        <v>5.0999999999999996</v>
      </c>
      <c r="X82" s="46"/>
      <c r="Y82" s="46">
        <v>91.51</v>
      </c>
      <c r="Z82" s="46">
        <v>4.3</v>
      </c>
      <c r="AB82" s="46">
        <v>91.51</v>
      </c>
      <c r="AC82" s="46">
        <v>4.8</v>
      </c>
      <c r="AE82" s="46">
        <v>91.51</v>
      </c>
      <c r="AF82" s="46">
        <v>5.3</v>
      </c>
    </row>
    <row r="83" spans="4:32">
      <c r="D83" s="37"/>
      <c r="E83" s="12">
        <v>78</v>
      </c>
      <c r="N83" s="46"/>
      <c r="O83" s="46">
        <v>92.51</v>
      </c>
      <c r="P83" s="46">
        <v>3.9</v>
      </c>
      <c r="R83" s="46">
        <v>92.51</v>
      </c>
      <c r="S83" s="46">
        <v>4.4000000000000004</v>
      </c>
      <c r="U83" s="46">
        <v>92.51</v>
      </c>
      <c r="V83" s="46">
        <v>4.8</v>
      </c>
      <c r="X83" s="46"/>
      <c r="Y83" s="46">
        <v>92.51</v>
      </c>
      <c r="Z83" s="46">
        <v>4.0999999999999996</v>
      </c>
      <c r="AB83" s="46">
        <v>92.51</v>
      </c>
      <c r="AC83" s="46">
        <v>4.5999999999999996</v>
      </c>
      <c r="AE83" s="46">
        <v>92.51</v>
      </c>
      <c r="AF83" s="46">
        <v>5</v>
      </c>
    </row>
    <row r="84" spans="4:32">
      <c r="D84" s="37"/>
      <c r="E84" s="12">
        <v>79</v>
      </c>
      <c r="N84" s="46"/>
      <c r="O84" s="46">
        <v>93.51</v>
      </c>
      <c r="P84" s="46">
        <v>3.6</v>
      </c>
      <c r="R84" s="46">
        <v>93.51</v>
      </c>
      <c r="S84" s="46">
        <v>4.0999999999999996</v>
      </c>
      <c r="U84" s="46">
        <v>93.51</v>
      </c>
      <c r="V84" s="46">
        <v>4.5</v>
      </c>
      <c r="X84" s="46"/>
      <c r="Y84" s="46">
        <v>93.51</v>
      </c>
      <c r="Z84" s="46">
        <v>3.8</v>
      </c>
      <c r="AB84" s="46">
        <v>93.51</v>
      </c>
      <c r="AC84" s="46">
        <v>4.2</v>
      </c>
      <c r="AE84" s="46">
        <v>93.51</v>
      </c>
      <c r="AF84" s="46">
        <v>4.5999999999999996</v>
      </c>
    </row>
    <row r="85" spans="4:32">
      <c r="D85" s="37"/>
      <c r="E85" s="12">
        <v>80</v>
      </c>
      <c r="N85" s="46"/>
      <c r="O85" s="46">
        <v>94.51</v>
      </c>
      <c r="P85" s="46">
        <v>3.3</v>
      </c>
      <c r="R85" s="46">
        <v>94.51</v>
      </c>
      <c r="S85" s="46">
        <v>3.7</v>
      </c>
      <c r="U85" s="46">
        <v>94.51</v>
      </c>
      <c r="V85" s="46">
        <v>4.0999999999999996</v>
      </c>
      <c r="X85" s="46"/>
      <c r="Y85" s="46">
        <v>94.51</v>
      </c>
      <c r="Z85" s="46">
        <v>3.5</v>
      </c>
      <c r="AB85" s="46">
        <v>94.51</v>
      </c>
      <c r="AC85" s="46">
        <v>3.9</v>
      </c>
      <c r="AE85" s="46">
        <v>94.51</v>
      </c>
      <c r="AF85" s="46">
        <v>4.3</v>
      </c>
    </row>
    <row r="86" spans="4:32">
      <c r="D86" s="37"/>
      <c r="E86" s="12">
        <v>81</v>
      </c>
      <c r="N86" s="46"/>
      <c r="O86" s="46">
        <v>95.25</v>
      </c>
      <c r="P86" s="46">
        <v>3.2</v>
      </c>
      <c r="R86" s="46">
        <v>95.25</v>
      </c>
      <c r="S86" s="46">
        <v>3.5</v>
      </c>
      <c r="U86" s="46">
        <v>95.25</v>
      </c>
      <c r="V86" s="46">
        <v>3.9</v>
      </c>
      <c r="X86" s="46"/>
      <c r="Y86" s="46">
        <v>95.25</v>
      </c>
      <c r="Z86" s="46">
        <v>3.3</v>
      </c>
      <c r="AB86" s="46">
        <v>95.25</v>
      </c>
      <c r="AC86" s="46">
        <v>3.7</v>
      </c>
      <c r="AE86" s="46">
        <v>95.25</v>
      </c>
      <c r="AF86" s="46">
        <v>4.0999999999999996</v>
      </c>
    </row>
    <row r="87" spans="4:32">
      <c r="D87" s="37"/>
      <c r="E87" s="12">
        <v>82</v>
      </c>
      <c r="N87" s="46"/>
      <c r="O87" s="46">
        <v>95.75</v>
      </c>
      <c r="P87" s="46">
        <v>3</v>
      </c>
      <c r="R87" s="46">
        <v>95.75</v>
      </c>
      <c r="S87" s="46">
        <v>3.4</v>
      </c>
      <c r="U87" s="46">
        <v>95.75</v>
      </c>
      <c r="V87" s="46">
        <v>3.7</v>
      </c>
      <c r="X87" s="46"/>
      <c r="Y87" s="46">
        <v>95.75</v>
      </c>
      <c r="Z87" s="46">
        <v>3.1</v>
      </c>
      <c r="AB87" s="46">
        <v>95.75</v>
      </c>
      <c r="AC87" s="46">
        <v>3.5</v>
      </c>
      <c r="AE87" s="46">
        <v>95.75</v>
      </c>
      <c r="AF87" s="46">
        <v>3.8</v>
      </c>
    </row>
    <row r="88" spans="4:32">
      <c r="D88" s="37"/>
      <c r="E88" s="12">
        <v>83</v>
      </c>
      <c r="N88" s="46"/>
      <c r="O88" s="46">
        <v>96.25</v>
      </c>
      <c r="P88" s="46">
        <v>2.8</v>
      </c>
      <c r="R88" s="46">
        <v>96.25</v>
      </c>
      <c r="S88" s="46">
        <v>3.1</v>
      </c>
      <c r="U88" s="46">
        <v>96.25</v>
      </c>
      <c r="V88" s="46">
        <v>3.4</v>
      </c>
      <c r="X88" s="46"/>
      <c r="Y88" s="46">
        <v>96.25</v>
      </c>
      <c r="Z88" s="46">
        <v>2.9</v>
      </c>
      <c r="AB88" s="46">
        <v>96.25</v>
      </c>
      <c r="AC88" s="46">
        <v>3.3</v>
      </c>
      <c r="AE88" s="46">
        <v>96.25</v>
      </c>
      <c r="AF88" s="46">
        <v>3.6</v>
      </c>
    </row>
    <row r="89" spans="4:32">
      <c r="D89" s="37"/>
      <c r="E89" s="12">
        <v>84</v>
      </c>
      <c r="N89" s="46"/>
      <c r="O89" s="46">
        <v>96.75</v>
      </c>
      <c r="P89" s="46">
        <v>2.6</v>
      </c>
      <c r="R89" s="46">
        <v>96.75</v>
      </c>
      <c r="S89" s="46">
        <v>2.9</v>
      </c>
      <c r="U89" s="46">
        <v>96.75</v>
      </c>
      <c r="V89" s="46">
        <v>3.2</v>
      </c>
      <c r="X89" s="46"/>
      <c r="Y89" s="46">
        <v>96.75</v>
      </c>
      <c r="Z89" s="46">
        <v>2.7</v>
      </c>
      <c r="AB89" s="46">
        <v>96.75</v>
      </c>
      <c r="AC89" s="46">
        <v>3</v>
      </c>
      <c r="AE89" s="46">
        <v>96.75</v>
      </c>
      <c r="AF89" s="46">
        <v>3.3</v>
      </c>
    </row>
    <row r="90" spans="4:32">
      <c r="D90" s="37"/>
      <c r="E90" s="12">
        <v>85</v>
      </c>
      <c r="N90" s="46"/>
      <c r="O90" s="46">
        <v>97.25</v>
      </c>
      <c r="P90" s="46">
        <v>2.4</v>
      </c>
      <c r="R90" s="46">
        <v>97.25</v>
      </c>
      <c r="S90" s="46">
        <v>2.7</v>
      </c>
      <c r="U90" s="46">
        <v>97.25</v>
      </c>
      <c r="V90" s="46">
        <v>2.9</v>
      </c>
      <c r="X90" s="46"/>
      <c r="Y90" s="46">
        <v>97.25</v>
      </c>
      <c r="Z90" s="46">
        <v>2.5</v>
      </c>
      <c r="AB90" s="46">
        <v>97.25</v>
      </c>
      <c r="AC90" s="46">
        <v>2.8</v>
      </c>
      <c r="AE90" s="46">
        <v>97.25</v>
      </c>
      <c r="AF90" s="46">
        <v>3.1</v>
      </c>
    </row>
    <row r="91" spans="4:32">
      <c r="D91" s="37"/>
      <c r="E91" s="12">
        <v>86</v>
      </c>
      <c r="N91" s="46"/>
      <c r="O91" s="46">
        <v>97.75</v>
      </c>
      <c r="P91" s="46">
        <v>2.1</v>
      </c>
      <c r="R91" s="46">
        <v>97.75</v>
      </c>
      <c r="S91" s="46">
        <v>2.4</v>
      </c>
      <c r="U91" s="46">
        <v>97.75</v>
      </c>
      <c r="V91" s="46">
        <v>2.6</v>
      </c>
      <c r="X91" s="46"/>
      <c r="Y91" s="46">
        <v>97.75</v>
      </c>
      <c r="Z91" s="46">
        <v>2.2000000000000002</v>
      </c>
      <c r="AB91" s="46">
        <v>97.75</v>
      </c>
      <c r="AC91" s="46">
        <v>2.5</v>
      </c>
      <c r="AE91" s="46">
        <v>97.75</v>
      </c>
      <c r="AF91" s="46">
        <v>2.7</v>
      </c>
    </row>
    <row r="92" spans="4:32">
      <c r="D92" s="37"/>
      <c r="E92" s="12">
        <v>87</v>
      </c>
      <c r="N92" s="46"/>
      <c r="O92" s="46">
        <v>98.25</v>
      </c>
      <c r="P92" s="46">
        <v>1.9</v>
      </c>
      <c r="R92" s="46">
        <v>98.25</v>
      </c>
      <c r="S92" s="46">
        <v>2.1</v>
      </c>
      <c r="U92" s="46">
        <v>98.25</v>
      </c>
      <c r="V92" s="46">
        <v>2.2999999999999998</v>
      </c>
      <c r="X92" s="46"/>
      <c r="Y92" s="46">
        <v>98.25</v>
      </c>
      <c r="Z92" s="46">
        <v>1.9</v>
      </c>
      <c r="AB92" s="46">
        <v>98.25</v>
      </c>
      <c r="AC92" s="46">
        <v>2.2000000000000002</v>
      </c>
      <c r="AE92" s="46">
        <v>98.25</v>
      </c>
      <c r="AF92" s="46">
        <v>2.4</v>
      </c>
    </row>
    <row r="93" spans="4:32">
      <c r="D93" s="37"/>
      <c r="E93" s="12">
        <v>88</v>
      </c>
      <c r="N93" s="46"/>
      <c r="O93" s="46">
        <v>98.75</v>
      </c>
      <c r="P93" s="46">
        <v>1.5</v>
      </c>
      <c r="R93" s="46">
        <v>98.75</v>
      </c>
      <c r="S93" s="46">
        <v>1.7</v>
      </c>
      <c r="U93" s="46">
        <v>98.75</v>
      </c>
      <c r="V93" s="46">
        <v>1.9</v>
      </c>
      <c r="X93" s="46"/>
      <c r="Y93" s="46">
        <v>98.75</v>
      </c>
      <c r="Z93" s="46">
        <v>1.6</v>
      </c>
      <c r="AB93" s="46">
        <v>98.75</v>
      </c>
      <c r="AC93" s="46">
        <v>1.8</v>
      </c>
      <c r="AE93" s="46">
        <v>98.75</v>
      </c>
      <c r="AF93" s="46">
        <v>1.9</v>
      </c>
    </row>
    <row r="94" spans="4:32">
      <c r="D94" s="37"/>
      <c r="E94" s="12">
        <v>89</v>
      </c>
      <c r="N94" s="46"/>
      <c r="O94" s="46">
        <v>99.1</v>
      </c>
      <c r="P94" s="46">
        <v>1.4</v>
      </c>
      <c r="R94" s="46">
        <v>99.1</v>
      </c>
      <c r="S94" s="46">
        <v>1.6</v>
      </c>
      <c r="U94" s="46">
        <v>99.1</v>
      </c>
      <c r="V94" s="46">
        <v>1.8</v>
      </c>
      <c r="X94" s="46"/>
      <c r="Y94" s="46">
        <v>99.1</v>
      </c>
      <c r="Z94" s="46">
        <v>1.5</v>
      </c>
      <c r="AB94" s="46">
        <v>99.1</v>
      </c>
      <c r="AC94" s="46">
        <v>1.7</v>
      </c>
      <c r="AE94" s="46">
        <v>99.1</v>
      </c>
      <c r="AF94" s="46">
        <v>1.8</v>
      </c>
    </row>
    <row r="95" spans="4:32">
      <c r="D95" s="37"/>
      <c r="E95" s="12">
        <v>90</v>
      </c>
      <c r="N95" s="46"/>
      <c r="O95" s="46">
        <v>99.2</v>
      </c>
      <c r="P95" s="46">
        <v>1.4</v>
      </c>
      <c r="R95" s="46">
        <v>99.2</v>
      </c>
      <c r="S95" s="46">
        <v>1.5</v>
      </c>
      <c r="U95" s="46">
        <v>99.2</v>
      </c>
      <c r="V95" s="46">
        <v>1.7</v>
      </c>
      <c r="X95" s="46"/>
      <c r="Y95" s="46">
        <v>99.2</v>
      </c>
      <c r="Z95" s="46">
        <v>1.4</v>
      </c>
      <c r="AB95" s="46">
        <v>99.2</v>
      </c>
      <c r="AC95" s="46">
        <v>1.6</v>
      </c>
      <c r="AE95" s="46">
        <v>99.2</v>
      </c>
      <c r="AF95" s="46">
        <v>1.7</v>
      </c>
    </row>
    <row r="96" spans="4:32">
      <c r="D96" s="37"/>
      <c r="E96" s="12">
        <v>91</v>
      </c>
      <c r="N96" s="46"/>
      <c r="O96" s="46">
        <v>99.3</v>
      </c>
      <c r="P96" s="46">
        <v>1.3</v>
      </c>
      <c r="R96" s="46">
        <v>99.3</v>
      </c>
      <c r="S96" s="46">
        <v>1.4</v>
      </c>
      <c r="U96" s="46">
        <v>99.3</v>
      </c>
      <c r="V96" s="46">
        <v>1.6</v>
      </c>
      <c r="X96" s="46"/>
      <c r="Y96" s="46">
        <v>99.3</v>
      </c>
      <c r="Z96" s="46">
        <v>1.3</v>
      </c>
      <c r="AB96" s="46">
        <v>99.3</v>
      </c>
      <c r="AC96" s="46">
        <v>1.5</v>
      </c>
      <c r="AE96" s="46">
        <v>99.3</v>
      </c>
      <c r="AF96" s="46">
        <v>1.6</v>
      </c>
    </row>
    <row r="97" spans="4:32">
      <c r="D97" s="37"/>
      <c r="E97" s="12">
        <v>92</v>
      </c>
      <c r="N97" s="46"/>
      <c r="O97" s="46">
        <v>99.4</v>
      </c>
      <c r="P97" s="46">
        <v>1.2</v>
      </c>
      <c r="R97" s="46">
        <v>99.4</v>
      </c>
      <c r="S97" s="46">
        <v>1.3</v>
      </c>
      <c r="U97" s="46">
        <v>99.4</v>
      </c>
      <c r="V97" s="46">
        <v>1.4</v>
      </c>
      <c r="X97" s="46"/>
      <c r="Y97" s="46">
        <v>99.4</v>
      </c>
      <c r="Z97" s="46">
        <v>1.2</v>
      </c>
      <c r="AB97" s="46">
        <v>99.4</v>
      </c>
      <c r="AC97" s="46">
        <v>1.4</v>
      </c>
      <c r="AE97" s="46">
        <v>99.4</v>
      </c>
      <c r="AF97" s="46">
        <v>1.5</v>
      </c>
    </row>
    <row r="98" spans="4:32">
      <c r="D98" s="37"/>
      <c r="E98" s="12">
        <v>93</v>
      </c>
      <c r="N98" s="46"/>
      <c r="O98" s="46">
        <v>99.5</v>
      </c>
      <c r="P98" s="46">
        <v>1.1000000000000001</v>
      </c>
      <c r="R98" s="46">
        <v>99.5</v>
      </c>
      <c r="S98" s="46">
        <v>1.2</v>
      </c>
      <c r="U98" s="46">
        <v>99.5</v>
      </c>
      <c r="V98" s="46">
        <v>1.3</v>
      </c>
      <c r="X98" s="46"/>
      <c r="Y98" s="46">
        <v>99.5</v>
      </c>
      <c r="Z98" s="46">
        <v>1.1000000000000001</v>
      </c>
      <c r="AB98" s="46">
        <v>99.5</v>
      </c>
      <c r="AC98" s="46">
        <v>1.3</v>
      </c>
      <c r="AE98" s="46">
        <v>99.5</v>
      </c>
      <c r="AF98" s="46">
        <v>1.4</v>
      </c>
    </row>
    <row r="99" spans="4:32">
      <c r="D99" s="37"/>
      <c r="E99" s="12">
        <v>94</v>
      </c>
      <c r="N99" s="46"/>
      <c r="O99" s="46">
        <v>99.6</v>
      </c>
      <c r="P99" s="46">
        <v>1</v>
      </c>
      <c r="R99" s="46">
        <v>99.6</v>
      </c>
      <c r="S99" s="46">
        <v>1.1000000000000001</v>
      </c>
      <c r="U99" s="46">
        <v>99.6</v>
      </c>
      <c r="V99" s="46">
        <v>1.2</v>
      </c>
      <c r="X99" s="46"/>
      <c r="Y99" s="46">
        <v>99.6</v>
      </c>
      <c r="Z99" s="46">
        <v>0.999999999999999</v>
      </c>
      <c r="AB99" s="46">
        <v>99.6</v>
      </c>
      <c r="AC99" s="46">
        <v>1.1000000000000001</v>
      </c>
      <c r="AE99" s="46">
        <v>99.6</v>
      </c>
      <c r="AF99" s="46">
        <v>1.2</v>
      </c>
    </row>
    <row r="100" spans="4:32">
      <c r="D100" s="37"/>
      <c r="E100" s="12">
        <v>95</v>
      </c>
      <c r="N100" s="46"/>
      <c r="O100" s="46">
        <v>99.7</v>
      </c>
      <c r="P100" s="46">
        <v>0.8</v>
      </c>
      <c r="R100" s="46">
        <v>99.7</v>
      </c>
      <c r="S100" s="46">
        <v>0.9</v>
      </c>
      <c r="U100" s="46">
        <v>99.7</v>
      </c>
      <c r="V100" s="46">
        <v>1</v>
      </c>
      <c r="X100" s="46"/>
      <c r="Y100" s="46">
        <v>99.7</v>
      </c>
      <c r="Z100" s="46">
        <v>0.89999999999999902</v>
      </c>
      <c r="AB100" s="46">
        <v>99.7</v>
      </c>
      <c r="AC100" s="46">
        <v>1</v>
      </c>
      <c r="AE100" s="46">
        <v>99.7</v>
      </c>
      <c r="AF100" s="46">
        <v>1.1000000000000001</v>
      </c>
    </row>
    <row r="101" spans="4:32">
      <c r="D101" s="37"/>
      <c r="E101" s="12">
        <v>96</v>
      </c>
      <c r="N101" s="46"/>
      <c r="O101" s="46">
        <v>99.8</v>
      </c>
      <c r="P101" s="46">
        <v>0.7</v>
      </c>
      <c r="R101" s="46">
        <v>99.8</v>
      </c>
      <c r="S101" s="46">
        <v>0.8</v>
      </c>
      <c r="U101" s="46">
        <v>99.8</v>
      </c>
      <c r="V101" s="46">
        <v>0.8</v>
      </c>
      <c r="X101" s="46"/>
      <c r="Y101" s="46">
        <v>99.8</v>
      </c>
      <c r="Z101" s="46">
        <v>0.7</v>
      </c>
      <c r="AB101" s="46">
        <v>99.8</v>
      </c>
      <c r="AC101" s="46">
        <v>0.8</v>
      </c>
      <c r="AE101" s="46">
        <v>99.8</v>
      </c>
      <c r="AF101" s="46">
        <v>0.9</v>
      </c>
    </row>
    <row r="102" spans="4:32">
      <c r="D102" s="37"/>
      <c r="E102" s="12">
        <v>97</v>
      </c>
      <c r="N102" s="46"/>
      <c r="O102" s="46">
        <v>99.9</v>
      </c>
      <c r="P102" s="46">
        <v>0.5</v>
      </c>
      <c r="R102" s="46">
        <v>99.9</v>
      </c>
      <c r="S102" s="46">
        <v>0.5</v>
      </c>
      <c r="U102" s="46">
        <v>99.9</v>
      </c>
      <c r="V102" s="46">
        <v>0.6</v>
      </c>
      <c r="X102" s="46"/>
      <c r="Y102" s="46">
        <v>99.9</v>
      </c>
      <c r="Z102" s="46">
        <v>0.5</v>
      </c>
      <c r="AB102" s="46">
        <v>99.9</v>
      </c>
      <c r="AC102" s="46">
        <v>0.6</v>
      </c>
      <c r="AE102" s="46">
        <v>99.9</v>
      </c>
      <c r="AF102" s="46">
        <v>0.6</v>
      </c>
    </row>
    <row r="103" spans="4:32">
      <c r="D103" s="37"/>
      <c r="E103" s="12">
        <v>98</v>
      </c>
      <c r="N103" s="46"/>
      <c r="O103" s="46"/>
      <c r="P103" s="46"/>
      <c r="R103" s="46"/>
      <c r="S103" s="46"/>
      <c r="U103" s="46"/>
      <c r="V103" s="46"/>
      <c r="X103" s="46"/>
      <c r="Y103" s="46"/>
      <c r="Z103" s="46"/>
      <c r="AB103" s="46"/>
      <c r="AC103" s="46"/>
      <c r="AE103" s="46"/>
      <c r="AF103" s="46"/>
    </row>
    <row r="104" spans="4:32">
      <c r="D104" s="37"/>
      <c r="E104" s="12">
        <v>99</v>
      </c>
      <c r="N104" s="46"/>
      <c r="O104" s="46"/>
      <c r="P104" s="46"/>
      <c r="R104" s="46"/>
      <c r="S104" s="46"/>
      <c r="U104" s="46"/>
      <c r="V104" s="46"/>
      <c r="X104" s="46"/>
      <c r="Y104" s="46"/>
      <c r="Z104" s="46"/>
      <c r="AB104" s="46"/>
      <c r="AC104" s="46"/>
      <c r="AE104" s="46"/>
      <c r="AF104" s="46"/>
    </row>
    <row r="105" spans="4:32" ht="13.5" thickBot="1">
      <c r="D105" s="38"/>
      <c r="E105" s="12">
        <v>100</v>
      </c>
      <c r="N105" s="46"/>
      <c r="O105" s="46"/>
      <c r="P105" s="46"/>
      <c r="R105" s="46"/>
      <c r="S105" s="46"/>
      <c r="U105" s="46"/>
      <c r="V105" s="46"/>
      <c r="X105" s="46"/>
      <c r="Y105" s="46"/>
      <c r="Z105" s="46"/>
      <c r="AB105" s="46"/>
      <c r="AC105" s="46"/>
      <c r="AE105" s="46"/>
      <c r="AF105" s="46"/>
    </row>
    <row r="106" spans="4:32">
      <c r="E106" s="12"/>
      <c r="N106" s="46"/>
      <c r="O106" s="46"/>
      <c r="P106" s="46"/>
      <c r="S106" s="46"/>
      <c r="V106" s="46"/>
      <c r="X106" s="46"/>
      <c r="Y106" s="46"/>
      <c r="Z106" s="46"/>
      <c r="AC106" s="46"/>
      <c r="AF106" s="46"/>
    </row>
    <row r="107" spans="4:32">
      <c r="E107" s="12"/>
      <c r="N107" s="46"/>
      <c r="O107" s="46"/>
      <c r="P107" s="46"/>
      <c r="X107" s="46"/>
      <c r="Y107" s="46"/>
      <c r="Z107" s="46"/>
    </row>
    <row r="108" spans="4:32">
      <c r="E108" s="12"/>
      <c r="N108" s="46"/>
      <c r="O108" s="46"/>
      <c r="P108" s="46"/>
      <c r="X108" s="46"/>
      <c r="Y108" s="46"/>
      <c r="Z108" s="46"/>
    </row>
    <row r="109" spans="4:32">
      <c r="E109" s="12"/>
      <c r="N109" s="46"/>
      <c r="O109" s="46"/>
      <c r="P109" s="46"/>
      <c r="X109" s="46"/>
      <c r="Y109" s="46"/>
      <c r="Z109" s="46"/>
    </row>
    <row r="110" spans="4:32">
      <c r="E110" s="12"/>
      <c r="N110" s="46"/>
      <c r="O110" s="46"/>
      <c r="P110" s="46"/>
      <c r="X110" s="46"/>
      <c r="Y110" s="46"/>
      <c r="Z110" s="46"/>
    </row>
    <row r="111" spans="4:32">
      <c r="E111" s="12"/>
      <c r="N111" s="46"/>
      <c r="O111" s="46"/>
      <c r="P111" s="46"/>
      <c r="X111" s="46"/>
      <c r="Y111" s="46"/>
      <c r="Z111" s="46"/>
    </row>
    <row r="112" spans="4:32">
      <c r="E112" s="12"/>
      <c r="N112" s="46"/>
      <c r="O112" s="46"/>
      <c r="P112" s="46"/>
      <c r="X112" s="46"/>
      <c r="Y112" s="46"/>
      <c r="Z112" s="46"/>
    </row>
    <row r="113" spans="5:26">
      <c r="E113" s="12"/>
      <c r="N113" s="46"/>
      <c r="O113" s="46"/>
      <c r="P113" s="46"/>
      <c r="X113" s="46"/>
      <c r="Y113" s="46"/>
      <c r="Z113" s="46"/>
    </row>
    <row r="114" spans="5:26">
      <c r="E114" s="12"/>
      <c r="N114" s="46"/>
      <c r="O114" s="46"/>
      <c r="P114" s="46"/>
      <c r="X114" s="46"/>
      <c r="Y114" s="46"/>
      <c r="Z114" s="46"/>
    </row>
    <row r="115" spans="5:26">
      <c r="E115" s="12"/>
      <c r="N115" s="46"/>
      <c r="O115" s="46"/>
      <c r="P115" s="46"/>
      <c r="X115" s="46"/>
      <c r="Y115" s="46"/>
      <c r="Z115" s="46"/>
    </row>
    <row r="116" spans="5:26">
      <c r="E116" s="12"/>
      <c r="N116" s="46"/>
      <c r="O116" s="46"/>
      <c r="P116" s="46"/>
      <c r="X116" s="46"/>
      <c r="Y116" s="46"/>
      <c r="Z116" s="46"/>
    </row>
    <row r="117" spans="5:26">
      <c r="E117" s="12"/>
      <c r="N117" s="46"/>
      <c r="O117" s="46"/>
      <c r="P117" s="46"/>
      <c r="X117" s="46"/>
      <c r="Y117" s="46"/>
      <c r="Z117" s="46"/>
    </row>
    <row r="118" spans="5:26">
      <c r="E118" s="12"/>
      <c r="N118" s="46"/>
      <c r="O118" s="46"/>
      <c r="P118" s="46"/>
      <c r="X118" s="46"/>
      <c r="Y118" s="46"/>
      <c r="Z118" s="46"/>
    </row>
    <row r="119" spans="5:26">
      <c r="E119" s="12"/>
      <c r="N119" s="46"/>
      <c r="O119" s="46"/>
      <c r="P119" s="46"/>
      <c r="X119" s="46"/>
      <c r="Y119" s="46"/>
      <c r="Z119" s="46"/>
    </row>
    <row r="120" spans="5:26">
      <c r="E120" s="12"/>
      <c r="N120" s="46"/>
      <c r="O120" s="46"/>
      <c r="P120" s="46"/>
      <c r="X120" s="46"/>
      <c r="Y120" s="46"/>
      <c r="Z120" s="46"/>
    </row>
    <row r="121" spans="5:26">
      <c r="E121" s="12"/>
      <c r="N121" s="46"/>
      <c r="O121" s="46"/>
      <c r="P121" s="46"/>
      <c r="X121" s="46"/>
      <c r="Y121" s="46"/>
      <c r="Z121" s="46"/>
    </row>
    <row r="122" spans="5:26">
      <c r="E122" s="12"/>
      <c r="N122" s="46"/>
      <c r="O122" s="46"/>
      <c r="P122" s="46"/>
      <c r="X122" s="46"/>
      <c r="Y122" s="46"/>
      <c r="Z122" s="46"/>
    </row>
    <row r="123" spans="5:26">
      <c r="E123" s="12"/>
      <c r="N123" s="46"/>
      <c r="O123" s="46"/>
      <c r="P123" s="46"/>
      <c r="X123" s="46"/>
      <c r="Y123" s="46"/>
      <c r="Z123" s="46"/>
    </row>
    <row r="124" spans="5:26">
      <c r="E124" s="12"/>
      <c r="N124" s="46"/>
      <c r="O124" s="46"/>
      <c r="P124" s="46"/>
      <c r="X124" s="46"/>
      <c r="Y124" s="46"/>
      <c r="Z124" s="46"/>
    </row>
    <row r="125" spans="5:26">
      <c r="E125" s="12"/>
      <c r="N125" s="46"/>
      <c r="O125" s="46"/>
      <c r="P125" s="46"/>
      <c r="X125" s="46"/>
      <c r="Y125" s="46"/>
      <c r="Z125" s="46"/>
    </row>
    <row r="126" spans="5:26">
      <c r="E126" s="12"/>
      <c r="N126" s="46"/>
      <c r="O126" s="46"/>
      <c r="P126" s="46"/>
      <c r="X126" s="46"/>
      <c r="Y126" s="46"/>
      <c r="Z126" s="46"/>
    </row>
    <row r="127" spans="5:26">
      <c r="E127" s="12"/>
      <c r="N127" s="46"/>
      <c r="O127" s="46"/>
      <c r="P127" s="46"/>
      <c r="X127" s="46"/>
      <c r="Y127" s="46"/>
      <c r="Z127" s="46"/>
    </row>
    <row r="128" spans="5:26">
      <c r="E128" s="12"/>
      <c r="N128" s="46"/>
      <c r="O128" s="46"/>
      <c r="P128" s="46"/>
      <c r="X128" s="46"/>
      <c r="Y128" s="46"/>
      <c r="Z128" s="46"/>
    </row>
    <row r="129" spans="5:26">
      <c r="E129" s="12"/>
      <c r="N129" s="46"/>
      <c r="O129" s="46"/>
      <c r="P129" s="46"/>
      <c r="X129" s="46"/>
      <c r="Y129" s="46"/>
      <c r="Z129" s="46"/>
    </row>
    <row r="130" spans="5:26">
      <c r="E130" s="12"/>
      <c r="N130" s="46"/>
      <c r="O130" s="46"/>
      <c r="P130" s="46"/>
      <c r="X130" s="46"/>
      <c r="Y130" s="46"/>
      <c r="Z130" s="46"/>
    </row>
    <row r="131" spans="5:26">
      <c r="E131" s="12"/>
      <c r="N131" s="46"/>
      <c r="O131" s="46"/>
      <c r="P131" s="46"/>
      <c r="X131" s="46"/>
      <c r="Y131" s="46"/>
      <c r="Z131" s="46"/>
    </row>
    <row r="132" spans="5:26">
      <c r="E132" s="12"/>
      <c r="N132" s="46"/>
      <c r="O132" s="46"/>
      <c r="P132" s="46"/>
      <c r="X132" s="46"/>
      <c r="Y132" s="46"/>
      <c r="Z132" s="46"/>
    </row>
    <row r="133" spans="5:26">
      <c r="E133" s="12"/>
      <c r="N133" s="46"/>
      <c r="O133" s="46"/>
      <c r="P133" s="46"/>
      <c r="X133" s="46"/>
      <c r="Y133" s="46"/>
      <c r="Z133" s="46"/>
    </row>
    <row r="134" spans="5:26">
      <c r="E134" s="12"/>
      <c r="N134" s="46"/>
      <c r="O134" s="46"/>
      <c r="P134" s="46"/>
      <c r="X134" s="46"/>
      <c r="Y134" s="46"/>
      <c r="Z134" s="46"/>
    </row>
    <row r="135" spans="5:26">
      <c r="E135" s="12"/>
      <c r="N135" s="46"/>
      <c r="O135" s="46"/>
      <c r="P135" s="46"/>
      <c r="X135" s="46"/>
      <c r="Y135" s="46"/>
      <c r="Z135" s="46"/>
    </row>
    <row r="136" spans="5:26">
      <c r="E136" s="12"/>
      <c r="N136" s="46"/>
      <c r="O136" s="46"/>
      <c r="P136" s="46"/>
      <c r="X136" s="46"/>
      <c r="Y136" s="46"/>
      <c r="Z136" s="46"/>
    </row>
    <row r="137" spans="5:26">
      <c r="E137" s="12"/>
      <c r="N137" s="46"/>
      <c r="O137" s="46"/>
      <c r="P137" s="46"/>
      <c r="X137" s="46"/>
      <c r="Y137" s="46"/>
      <c r="Z137" s="46"/>
    </row>
    <row r="138" spans="5:26">
      <c r="E138" s="12"/>
      <c r="N138" s="46"/>
      <c r="O138" s="46"/>
      <c r="P138" s="46"/>
      <c r="X138" s="46"/>
      <c r="Y138" s="46"/>
      <c r="Z138" s="46"/>
    </row>
    <row r="139" spans="5:26">
      <c r="E139" s="12"/>
      <c r="N139" s="46"/>
      <c r="O139" s="46"/>
      <c r="P139" s="46"/>
      <c r="X139" s="46"/>
      <c r="Y139" s="46"/>
      <c r="Z139" s="46"/>
    </row>
    <row r="140" spans="5:26">
      <c r="E140" s="12"/>
      <c r="N140" s="46"/>
      <c r="O140" s="46"/>
      <c r="P140" s="46"/>
      <c r="X140" s="46"/>
      <c r="Y140" s="46"/>
      <c r="Z140" s="46"/>
    </row>
    <row r="141" spans="5:26">
      <c r="E141" s="12"/>
      <c r="N141" s="46"/>
      <c r="O141" s="46"/>
      <c r="P141" s="46"/>
      <c r="X141" s="46"/>
      <c r="Y141" s="46"/>
      <c r="Z141" s="46"/>
    </row>
    <row r="142" spans="5:26">
      <c r="E142" s="12"/>
      <c r="N142" s="46"/>
      <c r="O142" s="46"/>
      <c r="P142" s="46"/>
      <c r="X142" s="46"/>
      <c r="Y142" s="46"/>
      <c r="Z142" s="46"/>
    </row>
    <row r="143" spans="5:26">
      <c r="E143" s="12"/>
      <c r="N143" s="46"/>
      <c r="O143" s="46"/>
      <c r="P143" s="46"/>
      <c r="X143" s="46"/>
      <c r="Y143" s="46"/>
      <c r="Z143" s="46"/>
    </row>
    <row r="144" spans="5:26">
      <c r="E144" s="12"/>
      <c r="N144" s="46"/>
      <c r="O144" s="46"/>
      <c r="P144" s="46"/>
      <c r="X144" s="46"/>
      <c r="Y144" s="46"/>
      <c r="Z144" s="46"/>
    </row>
    <row r="145" spans="5:26">
      <c r="E145" s="12"/>
      <c r="N145" s="46"/>
      <c r="O145" s="46"/>
      <c r="P145" s="46"/>
      <c r="X145" s="46"/>
      <c r="Y145" s="46"/>
      <c r="Z145" s="46"/>
    </row>
    <row r="146" spans="5:26">
      <c r="E146" s="12"/>
      <c r="N146" s="46"/>
      <c r="O146" s="46"/>
      <c r="P146" s="46"/>
      <c r="X146" s="46"/>
      <c r="Y146" s="46"/>
      <c r="Z146" s="46"/>
    </row>
    <row r="147" spans="5:26">
      <c r="E147" s="12"/>
      <c r="N147" s="46"/>
      <c r="O147" s="46"/>
      <c r="P147" s="46"/>
      <c r="X147" s="46"/>
      <c r="Y147" s="46"/>
      <c r="Z147" s="46"/>
    </row>
    <row r="148" spans="5:26">
      <c r="E148" s="12"/>
      <c r="N148" s="46"/>
      <c r="O148" s="46"/>
      <c r="P148" s="46"/>
      <c r="X148" s="46"/>
      <c r="Y148" s="46"/>
      <c r="Z148" s="46"/>
    </row>
    <row r="149" spans="5:26">
      <c r="E149" s="12"/>
      <c r="N149" s="46"/>
      <c r="O149" s="46"/>
      <c r="P149" s="46"/>
      <c r="X149" s="46"/>
      <c r="Y149" s="46"/>
      <c r="Z149" s="46"/>
    </row>
    <row r="150" spans="5:26">
      <c r="E150" s="12"/>
      <c r="N150" s="46"/>
      <c r="O150" s="46"/>
      <c r="P150" s="46"/>
      <c r="X150" s="46"/>
      <c r="Y150" s="46"/>
      <c r="Z150" s="46"/>
    </row>
    <row r="151" spans="5:26">
      <c r="E151" s="12"/>
      <c r="N151" s="46"/>
      <c r="O151" s="46"/>
      <c r="P151" s="46"/>
      <c r="X151" s="46"/>
      <c r="Y151" s="46"/>
      <c r="Z151" s="46"/>
    </row>
    <row r="152" spans="5:26">
      <c r="E152" s="12"/>
      <c r="N152" s="46"/>
      <c r="O152" s="46"/>
      <c r="P152" s="46"/>
      <c r="X152" s="46"/>
      <c r="Y152" s="46"/>
      <c r="Z152" s="46"/>
    </row>
    <row r="153" spans="5:26">
      <c r="E153" s="12"/>
      <c r="N153" s="46"/>
      <c r="O153" s="46"/>
      <c r="P153" s="46"/>
      <c r="X153" s="46"/>
      <c r="Y153" s="46"/>
      <c r="Z153" s="46"/>
    </row>
    <row r="154" spans="5:26">
      <c r="E154" s="12"/>
      <c r="N154" s="46"/>
      <c r="O154" s="46"/>
      <c r="P154" s="46"/>
      <c r="X154" s="46"/>
      <c r="Y154" s="46"/>
      <c r="Z154" s="46"/>
    </row>
    <row r="155" spans="5:26">
      <c r="E155" s="12"/>
      <c r="N155" s="46"/>
      <c r="O155" s="46"/>
      <c r="P155" s="46"/>
      <c r="X155" s="46"/>
      <c r="Y155" s="46"/>
      <c r="Z155" s="46"/>
    </row>
    <row r="156" spans="5:26">
      <c r="E156" s="12"/>
      <c r="N156" s="46"/>
      <c r="O156" s="46"/>
      <c r="P156" s="46"/>
      <c r="X156" s="46"/>
      <c r="Y156" s="46"/>
      <c r="Z156" s="46"/>
    </row>
    <row r="157" spans="5:26">
      <c r="E157" s="12"/>
      <c r="N157" s="46"/>
      <c r="O157" s="46"/>
      <c r="P157" s="46"/>
      <c r="X157" s="46"/>
      <c r="Y157" s="46"/>
      <c r="Z157" s="46"/>
    </row>
    <row r="158" spans="5:26">
      <c r="E158" s="12"/>
      <c r="N158" s="46"/>
      <c r="O158" s="46"/>
      <c r="P158" s="46"/>
      <c r="X158" s="46"/>
      <c r="Y158" s="46"/>
      <c r="Z158" s="46"/>
    </row>
    <row r="159" spans="5:26">
      <c r="E159" s="12"/>
      <c r="N159" s="46"/>
      <c r="O159" s="46"/>
      <c r="P159" s="46"/>
      <c r="X159" s="46"/>
      <c r="Y159" s="46"/>
      <c r="Z159" s="46"/>
    </row>
    <row r="160" spans="5:26">
      <c r="E160" s="12"/>
      <c r="N160" s="46"/>
      <c r="O160" s="46"/>
      <c r="P160" s="46"/>
      <c r="X160" s="46"/>
      <c r="Y160" s="46"/>
      <c r="Z160" s="46"/>
    </row>
    <row r="161" spans="5:26">
      <c r="E161" s="12"/>
      <c r="N161" s="46"/>
      <c r="O161" s="46"/>
      <c r="P161" s="46"/>
      <c r="X161" s="46"/>
      <c r="Y161" s="46"/>
      <c r="Z161" s="46"/>
    </row>
    <row r="162" spans="5:26">
      <c r="E162" s="12"/>
      <c r="N162" s="46"/>
      <c r="O162" s="46"/>
      <c r="P162" s="46"/>
      <c r="X162" s="46"/>
      <c r="Y162" s="46"/>
      <c r="Z162" s="46"/>
    </row>
    <row r="163" spans="5:26">
      <c r="E163" s="12"/>
      <c r="N163" s="46"/>
      <c r="O163" s="46"/>
      <c r="P163" s="46"/>
      <c r="X163" s="46"/>
      <c r="Y163" s="46"/>
      <c r="Z163" s="46"/>
    </row>
    <row r="164" spans="5:26">
      <c r="E164" s="12"/>
      <c r="N164" s="46"/>
      <c r="O164" s="46"/>
      <c r="P164" s="46"/>
      <c r="X164" s="46"/>
      <c r="Y164" s="46"/>
      <c r="Z164" s="46"/>
    </row>
    <row r="165" spans="5:26">
      <c r="E165" s="12"/>
      <c r="N165" s="46"/>
      <c r="O165" s="46"/>
      <c r="P165" s="46"/>
      <c r="X165" s="46"/>
      <c r="Y165" s="46"/>
      <c r="Z165" s="46"/>
    </row>
    <row r="166" spans="5:26">
      <c r="E166" s="12"/>
      <c r="N166" s="46"/>
      <c r="O166" s="46"/>
      <c r="P166" s="46"/>
      <c r="X166" s="46"/>
      <c r="Y166" s="46"/>
      <c r="Z166" s="46"/>
    </row>
    <row r="167" spans="5:26">
      <c r="E167" s="12"/>
      <c r="N167" s="46"/>
      <c r="O167" s="46"/>
      <c r="P167" s="46"/>
      <c r="X167" s="46"/>
      <c r="Y167" s="46"/>
      <c r="Z167" s="46"/>
    </row>
    <row r="168" spans="5:26">
      <c r="E168" s="12"/>
      <c r="N168" s="46"/>
      <c r="O168" s="46"/>
      <c r="P168" s="46"/>
      <c r="X168" s="46"/>
      <c r="Y168" s="46"/>
      <c r="Z168" s="46"/>
    </row>
    <row r="169" spans="5:26">
      <c r="E169" s="12"/>
      <c r="N169" s="46"/>
      <c r="O169" s="46"/>
      <c r="P169" s="46"/>
      <c r="X169" s="46"/>
      <c r="Y169" s="46"/>
      <c r="Z169" s="46"/>
    </row>
    <row r="170" spans="5:26">
      <c r="E170" s="12"/>
      <c r="N170" s="46"/>
      <c r="O170" s="46"/>
      <c r="P170" s="46"/>
      <c r="X170" s="46"/>
      <c r="Y170" s="46"/>
      <c r="Z170" s="46"/>
    </row>
    <row r="171" spans="5:26">
      <c r="E171" s="12"/>
      <c r="N171" s="46"/>
      <c r="O171" s="46"/>
      <c r="P171" s="46"/>
      <c r="X171" s="46"/>
      <c r="Y171" s="46"/>
      <c r="Z171" s="46"/>
    </row>
    <row r="172" spans="5:26">
      <c r="E172" s="12"/>
      <c r="N172" s="46"/>
      <c r="O172" s="46"/>
      <c r="P172" s="46"/>
      <c r="X172" s="46"/>
      <c r="Y172" s="46"/>
      <c r="Z172" s="46"/>
    </row>
    <row r="173" spans="5:26">
      <c r="E173" s="12"/>
      <c r="N173" s="46"/>
      <c r="O173" s="46"/>
      <c r="P173" s="46"/>
      <c r="X173" s="46"/>
      <c r="Y173" s="46"/>
      <c r="Z173" s="46"/>
    </row>
    <row r="174" spans="5:26">
      <c r="E174" s="12"/>
      <c r="N174" s="46"/>
      <c r="O174" s="46"/>
      <c r="P174" s="46"/>
      <c r="X174" s="46"/>
      <c r="Y174" s="46"/>
      <c r="Z174" s="46"/>
    </row>
    <row r="175" spans="5:26">
      <c r="E175" s="12"/>
      <c r="N175" s="46"/>
      <c r="O175" s="46"/>
      <c r="P175" s="46"/>
      <c r="X175" s="46"/>
      <c r="Y175" s="46"/>
      <c r="Z175" s="46"/>
    </row>
    <row r="176" spans="5:26">
      <c r="N176" s="46"/>
      <c r="O176" s="46"/>
      <c r="P176" s="46"/>
      <c r="X176" s="46"/>
      <c r="Y176" s="46"/>
      <c r="Z176" s="46"/>
    </row>
    <row r="177" spans="14:26">
      <c r="N177" s="46"/>
      <c r="O177" s="46"/>
      <c r="P177" s="46"/>
      <c r="X177" s="46"/>
      <c r="Y177" s="46"/>
      <c r="Z177" s="46"/>
    </row>
    <row r="178" spans="14:26">
      <c r="N178" s="46"/>
      <c r="O178" s="46"/>
      <c r="P178" s="46"/>
      <c r="X178" s="46"/>
      <c r="Y178" s="46"/>
      <c r="Z178" s="46"/>
    </row>
    <row r="179" spans="14:26">
      <c r="N179" s="46"/>
      <c r="O179" s="46"/>
      <c r="P179" s="46"/>
      <c r="X179" s="46"/>
      <c r="Y179" s="46"/>
      <c r="Z179" s="46"/>
    </row>
    <row r="180" spans="14:26">
      <c r="N180" s="46"/>
      <c r="O180" s="46"/>
      <c r="P180" s="46"/>
      <c r="X180" s="46"/>
      <c r="Y180" s="46"/>
      <c r="Z180" s="46"/>
    </row>
    <row r="181" spans="14:26">
      <c r="N181" s="46"/>
      <c r="O181" s="46"/>
      <c r="P181" s="46"/>
      <c r="X181" s="46"/>
      <c r="Y181" s="46"/>
      <c r="Z181" s="46"/>
    </row>
    <row r="182" spans="14:26">
      <c r="N182" s="46"/>
      <c r="O182" s="46"/>
      <c r="P182" s="46"/>
      <c r="X182" s="46"/>
      <c r="Y182" s="46"/>
      <c r="Z182" s="46"/>
    </row>
    <row r="183" spans="14:26">
      <c r="N183" s="46"/>
      <c r="O183" s="46"/>
      <c r="P183" s="46"/>
      <c r="X183" s="46"/>
      <c r="Y183" s="46"/>
      <c r="Z183" s="46"/>
    </row>
    <row r="184" spans="14:26">
      <c r="N184" s="46"/>
      <c r="O184" s="46"/>
      <c r="P184" s="46"/>
      <c r="X184" s="46"/>
      <c r="Y184" s="46"/>
      <c r="Z184" s="46"/>
    </row>
    <row r="185" spans="14:26">
      <c r="N185" s="46"/>
      <c r="O185" s="46"/>
      <c r="P185" s="46"/>
      <c r="X185" s="46"/>
      <c r="Y185" s="46"/>
      <c r="Z185" s="46"/>
    </row>
    <row r="186" spans="14:26">
      <c r="N186" s="46"/>
      <c r="O186" s="46"/>
      <c r="P186" s="46"/>
      <c r="X186" s="46"/>
      <c r="Y186" s="46"/>
      <c r="Z186" s="46"/>
    </row>
    <row r="187" spans="14:26">
      <c r="N187" s="46"/>
      <c r="O187" s="46"/>
      <c r="P187" s="46"/>
      <c r="X187" s="46"/>
      <c r="Y187" s="46"/>
      <c r="Z187" s="46"/>
    </row>
    <row r="188" spans="14:26">
      <c r="N188" s="46"/>
      <c r="O188" s="46"/>
      <c r="P188" s="46"/>
      <c r="X188" s="46"/>
      <c r="Y188" s="46"/>
      <c r="Z188" s="46"/>
    </row>
    <row r="189" spans="14:26">
      <c r="N189" s="46"/>
      <c r="O189" s="46"/>
      <c r="P189" s="46"/>
      <c r="X189" s="46"/>
      <c r="Y189" s="46"/>
      <c r="Z189" s="46"/>
    </row>
    <row r="190" spans="14:26">
      <c r="N190" s="46"/>
      <c r="O190" s="46"/>
      <c r="P190" s="46"/>
      <c r="X190" s="46"/>
      <c r="Y190" s="46"/>
      <c r="Z190" s="46"/>
    </row>
    <row r="191" spans="14:26">
      <c r="N191" s="46"/>
      <c r="O191" s="46"/>
      <c r="P191" s="46"/>
      <c r="X191" s="46"/>
      <c r="Y191" s="46"/>
      <c r="Z191" s="46"/>
    </row>
    <row r="192" spans="14:26">
      <c r="N192" s="46"/>
      <c r="O192" s="46"/>
      <c r="P192" s="46"/>
      <c r="X192" s="46"/>
      <c r="Y192" s="46"/>
      <c r="Z192" s="46"/>
    </row>
    <row r="193" spans="14:26">
      <c r="N193" s="46"/>
      <c r="O193" s="46"/>
      <c r="P193" s="46"/>
      <c r="X193" s="46"/>
      <c r="Y193" s="46"/>
      <c r="Z193" s="46"/>
    </row>
    <row r="194" spans="14:26">
      <c r="N194" s="46"/>
      <c r="O194" s="46"/>
      <c r="P194" s="46"/>
      <c r="X194" s="46"/>
      <c r="Y194" s="46"/>
      <c r="Z194" s="46"/>
    </row>
    <row r="195" spans="14:26">
      <c r="N195" s="46"/>
      <c r="O195" s="46"/>
      <c r="P195" s="46"/>
      <c r="X195" s="46"/>
      <c r="Y195" s="46"/>
      <c r="Z195" s="46"/>
    </row>
    <row r="196" spans="14:26">
      <c r="N196" s="46"/>
      <c r="O196" s="46"/>
      <c r="P196" s="46"/>
      <c r="X196" s="46"/>
      <c r="Y196" s="46"/>
      <c r="Z196" s="46"/>
    </row>
    <row r="197" spans="14:26">
      <c r="N197" s="46"/>
      <c r="O197" s="46"/>
      <c r="P197" s="46"/>
      <c r="X197" s="46"/>
      <c r="Y197" s="46"/>
      <c r="Z197" s="46"/>
    </row>
    <row r="198" spans="14:26">
      <c r="N198" s="46"/>
      <c r="O198" s="46"/>
      <c r="P198" s="46"/>
      <c r="X198" s="46"/>
      <c r="Y198" s="46"/>
      <c r="Z198" s="46"/>
    </row>
    <row r="199" spans="14:26">
      <c r="N199" s="46"/>
      <c r="O199" s="46"/>
      <c r="P199" s="46"/>
      <c r="X199" s="46"/>
      <c r="Y199" s="46"/>
      <c r="Z199" s="46"/>
    </row>
    <row r="200" spans="14:26">
      <c r="N200" s="46"/>
      <c r="O200" s="46"/>
      <c r="P200" s="46"/>
      <c r="X200" s="46"/>
      <c r="Y200" s="46"/>
      <c r="Z200" s="46"/>
    </row>
    <row r="201" spans="14:26">
      <c r="N201" s="46"/>
      <c r="O201" s="46"/>
      <c r="P201" s="46"/>
      <c r="X201" s="46"/>
      <c r="Y201" s="46"/>
      <c r="Z201" s="46"/>
    </row>
    <row r="202" spans="14:26">
      <c r="N202" s="46"/>
      <c r="O202" s="46"/>
      <c r="P202" s="46"/>
      <c r="X202" s="46"/>
      <c r="Y202" s="46"/>
      <c r="Z202" s="46"/>
    </row>
    <row r="203" spans="14:26">
      <c r="N203" s="46"/>
      <c r="O203" s="46"/>
      <c r="P203" s="46"/>
      <c r="X203" s="46"/>
      <c r="Y203" s="46"/>
      <c r="Z203" s="46"/>
    </row>
    <row r="204" spans="14:26">
      <c r="N204" s="46"/>
      <c r="O204" s="46"/>
      <c r="P204" s="46"/>
      <c r="X204" s="46"/>
      <c r="Y204" s="46"/>
      <c r="Z204" s="46"/>
    </row>
    <row r="205" spans="14:26">
      <c r="N205" s="46"/>
      <c r="O205" s="46"/>
      <c r="P205" s="46"/>
      <c r="X205" s="46"/>
      <c r="Y205" s="46"/>
      <c r="Z205" s="46"/>
    </row>
    <row r="206" spans="14:26">
      <c r="N206" s="46"/>
      <c r="O206" s="46"/>
      <c r="P206" s="46"/>
      <c r="X206" s="46"/>
      <c r="Y206" s="46"/>
      <c r="Z206" s="46"/>
    </row>
    <row r="207" spans="14:26">
      <c r="N207" s="46"/>
      <c r="O207" s="46"/>
      <c r="P207" s="46"/>
      <c r="X207" s="46"/>
      <c r="Y207" s="46"/>
      <c r="Z207" s="46"/>
    </row>
    <row r="208" spans="14:26">
      <c r="N208" s="46"/>
      <c r="O208" s="46"/>
      <c r="P208" s="46"/>
      <c r="X208" s="46"/>
      <c r="Y208" s="46"/>
      <c r="Z208" s="46"/>
    </row>
    <row r="209" spans="14:26">
      <c r="N209" s="46"/>
      <c r="O209" s="46"/>
      <c r="P209" s="46"/>
      <c r="X209" s="46"/>
      <c r="Y209" s="46"/>
      <c r="Z209" s="46"/>
    </row>
    <row r="210" spans="14:26">
      <c r="N210" s="46"/>
      <c r="O210" s="46"/>
      <c r="P210" s="46"/>
      <c r="X210" s="46"/>
      <c r="Y210" s="46"/>
      <c r="Z210" s="46"/>
    </row>
    <row r="211" spans="14:26">
      <c r="N211" s="46"/>
      <c r="O211" s="46"/>
      <c r="P211" s="46"/>
      <c r="X211" s="46"/>
      <c r="Y211" s="46"/>
      <c r="Z211" s="46"/>
    </row>
    <row r="212" spans="14:26">
      <c r="N212" s="46"/>
      <c r="O212" s="46"/>
      <c r="P212" s="46"/>
      <c r="X212" s="46"/>
      <c r="Y212" s="46"/>
      <c r="Z212" s="46"/>
    </row>
    <row r="213" spans="14:26">
      <c r="N213" s="46"/>
      <c r="O213" s="46"/>
      <c r="P213" s="46"/>
      <c r="X213" s="46"/>
      <c r="Y213" s="46"/>
      <c r="Z213" s="46"/>
    </row>
    <row r="214" spans="14:26">
      <c r="N214" s="46"/>
      <c r="O214" s="46"/>
      <c r="P214" s="46"/>
      <c r="X214" s="46"/>
      <c r="Y214" s="46"/>
      <c r="Z214" s="46"/>
    </row>
    <row r="215" spans="14:26">
      <c r="N215" s="46"/>
      <c r="O215" s="46"/>
      <c r="P215" s="46"/>
      <c r="X215" s="46"/>
      <c r="Y215" s="46"/>
      <c r="Z215" s="46"/>
    </row>
    <row r="216" spans="14:26">
      <c r="N216" s="46"/>
      <c r="O216" s="46"/>
      <c r="P216" s="46"/>
      <c r="X216" s="46"/>
      <c r="Y216" s="46"/>
      <c r="Z216" s="46"/>
    </row>
    <row r="217" spans="14:26">
      <c r="N217" s="46"/>
      <c r="O217" s="46"/>
      <c r="P217" s="46"/>
      <c r="X217" s="46"/>
      <c r="Y217" s="46"/>
      <c r="Z217" s="46"/>
    </row>
    <row r="218" spans="14:26">
      <c r="N218" s="46"/>
      <c r="O218" s="46"/>
      <c r="P218" s="46"/>
      <c r="X218" s="46"/>
      <c r="Y218" s="46"/>
      <c r="Z218" s="46"/>
    </row>
    <row r="219" spans="14:26">
      <c r="N219" s="46"/>
      <c r="O219" s="46"/>
      <c r="P219" s="46"/>
      <c r="X219" s="46"/>
      <c r="Y219" s="46"/>
      <c r="Z219" s="46"/>
    </row>
    <row r="220" spans="14:26">
      <c r="N220" s="46"/>
      <c r="O220" s="46"/>
      <c r="P220" s="46"/>
      <c r="X220" s="46"/>
      <c r="Y220" s="46"/>
      <c r="Z220" s="46"/>
    </row>
    <row r="221" spans="14:26">
      <c r="N221" s="46"/>
      <c r="O221" s="46"/>
      <c r="P221" s="46"/>
      <c r="X221" s="46"/>
      <c r="Y221" s="46"/>
      <c r="Z221" s="46"/>
    </row>
    <row r="222" spans="14:26">
      <c r="N222" s="46"/>
      <c r="O222" s="46"/>
      <c r="P222" s="46"/>
      <c r="X222" s="46"/>
      <c r="Y222" s="46"/>
      <c r="Z222" s="46"/>
    </row>
    <row r="223" spans="14:26">
      <c r="N223" s="46"/>
      <c r="O223" s="46"/>
      <c r="P223" s="46"/>
      <c r="X223" s="46"/>
      <c r="Y223" s="46"/>
      <c r="Z223" s="46"/>
    </row>
    <row r="224" spans="14:26">
      <c r="N224" s="46"/>
      <c r="O224" s="46"/>
      <c r="P224" s="46"/>
      <c r="X224" s="46"/>
      <c r="Y224" s="46"/>
      <c r="Z224" s="46"/>
    </row>
    <row r="225" spans="14:26">
      <c r="N225" s="46"/>
      <c r="O225" s="46"/>
      <c r="P225" s="46"/>
      <c r="X225" s="46"/>
      <c r="Y225" s="46"/>
      <c r="Z225" s="46"/>
    </row>
    <row r="226" spans="14:26">
      <c r="N226" s="46"/>
      <c r="O226" s="46"/>
      <c r="P226" s="46"/>
      <c r="X226" s="46"/>
      <c r="Y226" s="46"/>
      <c r="Z226" s="46"/>
    </row>
    <row r="227" spans="14:26">
      <c r="N227" s="46"/>
      <c r="O227" s="46"/>
      <c r="P227" s="46"/>
      <c r="X227" s="46"/>
      <c r="Y227" s="46"/>
      <c r="Z227" s="46"/>
    </row>
    <row r="228" spans="14:26">
      <c r="N228" s="46"/>
      <c r="O228" s="46"/>
      <c r="P228" s="46"/>
      <c r="X228" s="46"/>
      <c r="Y228" s="46"/>
      <c r="Z228" s="46"/>
    </row>
    <row r="229" spans="14:26">
      <c r="N229" s="46"/>
      <c r="O229" s="46"/>
      <c r="P229" s="46"/>
      <c r="X229" s="46"/>
      <c r="Y229" s="46"/>
      <c r="Z229" s="46"/>
    </row>
    <row r="230" spans="14:26">
      <c r="N230" s="46"/>
      <c r="O230" s="46"/>
      <c r="P230" s="46"/>
      <c r="X230" s="46"/>
      <c r="Y230" s="46"/>
      <c r="Z230" s="46"/>
    </row>
    <row r="231" spans="14:26">
      <c r="N231" s="46"/>
      <c r="O231" s="46"/>
      <c r="P231" s="46"/>
      <c r="X231" s="46"/>
      <c r="Y231" s="46"/>
      <c r="Z231" s="46"/>
    </row>
    <row r="232" spans="14:26">
      <c r="N232" s="46"/>
      <c r="O232" s="46"/>
      <c r="P232" s="46"/>
      <c r="X232" s="46"/>
      <c r="Y232" s="46"/>
      <c r="Z232" s="46"/>
    </row>
    <row r="233" spans="14:26">
      <c r="N233" s="46"/>
      <c r="O233" s="46"/>
      <c r="P233" s="46"/>
      <c r="X233" s="46"/>
      <c r="Y233" s="46"/>
      <c r="Z233" s="46"/>
    </row>
    <row r="234" spans="14:26">
      <c r="N234" s="46"/>
      <c r="O234" s="46"/>
      <c r="P234" s="46"/>
      <c r="X234" s="46"/>
      <c r="Y234" s="46"/>
      <c r="Z234" s="46"/>
    </row>
    <row r="235" spans="14:26">
      <c r="N235" s="46"/>
      <c r="O235" s="46"/>
      <c r="P235" s="46"/>
      <c r="X235" s="46"/>
      <c r="Y235" s="46"/>
      <c r="Z235" s="46"/>
    </row>
    <row r="236" spans="14:26">
      <c r="N236" s="46"/>
      <c r="O236" s="46"/>
      <c r="P236" s="46"/>
      <c r="X236" s="46"/>
      <c r="Y236" s="46"/>
      <c r="Z236" s="46"/>
    </row>
    <row r="237" spans="14:26">
      <c r="N237" s="46"/>
      <c r="O237" s="46"/>
      <c r="P237" s="46"/>
      <c r="X237" s="46"/>
      <c r="Y237" s="46"/>
      <c r="Z237" s="46"/>
    </row>
    <row r="238" spans="14:26">
      <c r="N238" s="46"/>
      <c r="O238" s="46"/>
      <c r="P238" s="46"/>
      <c r="X238" s="46"/>
      <c r="Y238" s="46"/>
      <c r="Z238" s="46"/>
    </row>
    <row r="239" spans="14:26">
      <c r="N239" s="46"/>
      <c r="O239" s="46"/>
      <c r="P239" s="46"/>
      <c r="X239" s="46"/>
      <c r="Y239" s="46"/>
      <c r="Z239" s="46"/>
    </row>
    <row r="240" spans="14:26">
      <c r="N240" s="46"/>
      <c r="O240" s="46"/>
      <c r="P240" s="46"/>
      <c r="X240" s="46"/>
      <c r="Y240" s="46"/>
      <c r="Z240" s="46"/>
    </row>
    <row r="241" spans="14:26">
      <c r="N241" s="46"/>
      <c r="O241" s="46"/>
      <c r="P241" s="46"/>
      <c r="X241" s="46"/>
      <c r="Y241" s="46"/>
      <c r="Z241" s="46"/>
    </row>
    <row r="242" spans="14:26">
      <c r="N242" s="46"/>
      <c r="O242" s="46"/>
      <c r="P242" s="46"/>
      <c r="X242" s="46"/>
      <c r="Y242" s="46"/>
      <c r="Z242" s="46"/>
    </row>
    <row r="243" spans="14:26">
      <c r="N243" s="46"/>
      <c r="O243" s="46"/>
      <c r="P243" s="46"/>
      <c r="X243" s="46"/>
      <c r="Y243" s="46"/>
      <c r="Z243" s="46"/>
    </row>
    <row r="244" spans="14:26">
      <c r="N244" s="46"/>
      <c r="O244" s="46"/>
      <c r="P244" s="46"/>
      <c r="X244" s="46"/>
      <c r="Y244" s="46"/>
      <c r="Z244" s="46"/>
    </row>
    <row r="245" spans="14:26">
      <c r="N245" s="46"/>
      <c r="O245" s="46"/>
      <c r="P245" s="46"/>
      <c r="X245" s="46"/>
      <c r="Y245" s="46"/>
      <c r="Z245" s="46"/>
    </row>
    <row r="246" spans="14:26">
      <c r="N246" s="46"/>
      <c r="O246" s="46"/>
      <c r="P246" s="46"/>
      <c r="X246" s="46"/>
      <c r="Y246" s="46"/>
      <c r="Z246" s="46"/>
    </row>
    <row r="247" spans="14:26">
      <c r="N247" s="46"/>
      <c r="O247" s="46"/>
      <c r="P247" s="46"/>
      <c r="X247" s="46"/>
      <c r="Y247" s="46"/>
      <c r="Z247" s="46"/>
    </row>
    <row r="248" spans="14:26">
      <c r="N248" s="46"/>
      <c r="O248" s="46"/>
      <c r="P248" s="46"/>
      <c r="X248" s="46"/>
      <c r="Y248" s="46"/>
      <c r="Z248" s="46"/>
    </row>
    <row r="249" spans="14:26">
      <c r="N249" s="46"/>
      <c r="O249" s="46"/>
      <c r="P249" s="46"/>
      <c r="X249" s="46"/>
      <c r="Y249" s="46"/>
      <c r="Z249" s="46"/>
    </row>
    <row r="250" spans="14:26">
      <c r="N250" s="46"/>
      <c r="O250" s="46"/>
      <c r="P250" s="46"/>
      <c r="X250" s="46"/>
      <c r="Y250" s="46"/>
      <c r="Z250" s="46"/>
    </row>
    <row r="251" spans="14:26">
      <c r="N251" s="46"/>
      <c r="O251" s="46"/>
      <c r="P251" s="46"/>
      <c r="X251" s="46"/>
      <c r="Y251" s="46"/>
      <c r="Z251" s="46"/>
    </row>
    <row r="252" spans="14:26">
      <c r="N252" s="46"/>
      <c r="O252" s="46"/>
      <c r="P252" s="46"/>
      <c r="X252" s="46"/>
      <c r="Y252" s="46"/>
      <c r="Z252" s="46"/>
    </row>
    <row r="253" spans="14:26">
      <c r="N253" s="46"/>
      <c r="O253" s="46"/>
      <c r="P253" s="46"/>
      <c r="X253" s="46"/>
      <c r="Y253" s="46"/>
      <c r="Z253" s="46"/>
    </row>
    <row r="254" spans="14:26">
      <c r="N254" s="46"/>
      <c r="O254" s="46"/>
      <c r="P254" s="46"/>
      <c r="X254" s="46"/>
      <c r="Y254" s="46"/>
      <c r="Z254" s="46"/>
    </row>
    <row r="255" spans="14:26">
      <c r="N255" s="46"/>
      <c r="O255" s="46"/>
      <c r="P255" s="46"/>
      <c r="X255" s="46"/>
      <c r="Y255" s="46"/>
      <c r="Z255" s="46"/>
    </row>
    <row r="256" spans="14:26">
      <c r="N256" s="46"/>
      <c r="O256" s="46"/>
      <c r="P256" s="46"/>
      <c r="X256" s="46"/>
      <c r="Y256" s="46"/>
      <c r="Z256" s="46"/>
    </row>
    <row r="257" spans="14:26">
      <c r="N257" s="46"/>
      <c r="O257" s="46"/>
      <c r="P257" s="46"/>
      <c r="X257" s="46"/>
      <c r="Y257" s="46"/>
      <c r="Z257" s="46"/>
    </row>
    <row r="258" spans="14:26">
      <c r="N258" s="46"/>
      <c r="O258" s="46"/>
      <c r="P258" s="46"/>
      <c r="X258" s="46"/>
      <c r="Y258" s="46"/>
      <c r="Z258" s="46"/>
    </row>
    <row r="259" spans="14:26">
      <c r="N259" s="46"/>
      <c r="O259" s="46"/>
      <c r="P259" s="46"/>
      <c r="X259" s="46"/>
      <c r="Y259" s="46"/>
      <c r="Z259" s="46"/>
    </row>
    <row r="260" spans="14:26">
      <c r="N260" s="46"/>
      <c r="O260" s="46"/>
      <c r="P260" s="46"/>
      <c r="X260" s="46"/>
      <c r="Y260" s="46"/>
      <c r="Z260" s="46"/>
    </row>
    <row r="261" spans="14:26">
      <c r="N261" s="46"/>
      <c r="O261" s="46"/>
      <c r="P261" s="46"/>
      <c r="X261" s="46"/>
      <c r="Y261" s="46"/>
      <c r="Z261" s="46"/>
    </row>
    <row r="262" spans="14:26">
      <c r="N262" s="46"/>
      <c r="O262" s="46"/>
      <c r="P262" s="46"/>
      <c r="X262" s="46"/>
      <c r="Y262" s="46"/>
      <c r="Z262" s="46"/>
    </row>
    <row r="263" spans="14:26">
      <c r="N263" s="46"/>
      <c r="O263" s="46"/>
      <c r="P263" s="46"/>
      <c r="X263" s="46"/>
      <c r="Y263" s="46"/>
      <c r="Z263" s="46"/>
    </row>
    <row r="264" spans="14:26">
      <c r="N264" s="46"/>
      <c r="O264" s="46"/>
      <c r="P264" s="46"/>
      <c r="X264" s="46"/>
      <c r="Y264" s="46"/>
      <c r="Z264" s="46"/>
    </row>
    <row r="265" spans="14:26">
      <c r="N265" s="46"/>
      <c r="O265" s="46"/>
      <c r="P265" s="46"/>
      <c r="X265" s="46"/>
      <c r="Y265" s="46"/>
      <c r="Z265" s="46"/>
    </row>
    <row r="266" spans="14:26">
      <c r="N266" s="46"/>
      <c r="O266" s="46"/>
      <c r="P266" s="46"/>
      <c r="X266" s="46"/>
      <c r="Y266" s="46"/>
      <c r="Z266" s="46"/>
    </row>
    <row r="267" spans="14:26">
      <c r="N267" s="46"/>
      <c r="O267" s="46"/>
      <c r="P267" s="46"/>
      <c r="X267" s="46"/>
      <c r="Y267" s="46"/>
      <c r="Z267" s="46"/>
    </row>
    <row r="268" spans="14:26">
      <c r="N268" s="46"/>
      <c r="O268" s="46"/>
      <c r="P268" s="46"/>
      <c r="X268" s="46"/>
      <c r="Y268" s="46"/>
      <c r="Z268" s="46"/>
    </row>
    <row r="269" spans="14:26">
      <c r="N269" s="46"/>
      <c r="O269" s="46"/>
      <c r="P269" s="46"/>
      <c r="X269" s="46"/>
      <c r="Y269" s="46"/>
      <c r="Z269" s="46"/>
    </row>
    <row r="270" spans="14:26">
      <c r="N270" s="46"/>
      <c r="O270" s="46"/>
      <c r="P270" s="46"/>
      <c r="X270" s="46"/>
      <c r="Y270" s="46"/>
      <c r="Z270" s="46"/>
    </row>
    <row r="271" spans="14:26">
      <c r="N271" s="46"/>
      <c r="O271" s="46"/>
      <c r="P271" s="46"/>
      <c r="X271" s="46"/>
      <c r="Y271" s="46"/>
      <c r="Z271" s="46"/>
    </row>
    <row r="272" spans="14:26">
      <c r="N272" s="46"/>
      <c r="O272" s="46"/>
      <c r="P272" s="46"/>
      <c r="X272" s="46"/>
      <c r="Y272" s="46"/>
      <c r="Z272" s="46"/>
    </row>
    <row r="273" spans="14:26">
      <c r="N273" s="46"/>
      <c r="O273" s="46"/>
      <c r="P273" s="46"/>
      <c r="X273" s="46"/>
      <c r="Y273" s="46"/>
      <c r="Z273" s="46"/>
    </row>
    <row r="274" spans="14:26">
      <c r="N274" s="46"/>
      <c r="O274" s="46"/>
      <c r="P274" s="46"/>
      <c r="X274" s="46"/>
      <c r="Y274" s="46"/>
      <c r="Z274" s="46"/>
    </row>
    <row r="275" spans="14:26">
      <c r="N275" s="46"/>
      <c r="O275" s="46"/>
      <c r="P275" s="46"/>
      <c r="X275" s="46"/>
      <c r="Y275" s="46"/>
      <c r="Z275" s="46"/>
    </row>
    <row r="276" spans="14:26">
      <c r="N276" s="46"/>
      <c r="O276" s="46"/>
      <c r="P276" s="46"/>
      <c r="X276" s="46"/>
      <c r="Y276" s="46"/>
      <c r="Z276" s="46"/>
    </row>
    <row r="277" spans="14:26">
      <c r="N277" s="46"/>
      <c r="O277" s="46"/>
      <c r="P277" s="46"/>
      <c r="X277" s="46"/>
      <c r="Y277" s="46"/>
      <c r="Z277" s="46"/>
    </row>
    <row r="278" spans="14:26">
      <c r="N278" s="46"/>
      <c r="O278" s="46"/>
      <c r="P278" s="46"/>
      <c r="X278" s="46"/>
      <c r="Y278" s="46"/>
      <c r="Z278" s="46"/>
    </row>
    <row r="279" spans="14:26">
      <c r="N279" s="46"/>
      <c r="O279" s="46"/>
      <c r="P279" s="46"/>
      <c r="X279" s="46"/>
      <c r="Y279" s="46"/>
      <c r="Z279" s="46"/>
    </row>
    <row r="280" spans="14:26">
      <c r="N280" s="46"/>
      <c r="O280" s="46"/>
      <c r="P280" s="46"/>
      <c r="X280" s="46"/>
      <c r="Y280" s="46"/>
      <c r="Z280" s="46"/>
    </row>
    <row r="281" spans="14:26">
      <c r="N281" s="46"/>
      <c r="O281" s="46"/>
      <c r="P281" s="46"/>
      <c r="X281" s="46"/>
      <c r="Y281" s="46"/>
      <c r="Z281" s="46"/>
    </row>
    <row r="282" spans="14:26">
      <c r="N282" s="46"/>
      <c r="O282" s="46"/>
      <c r="P282" s="46"/>
      <c r="X282" s="46"/>
      <c r="Y282" s="46"/>
      <c r="Z282" s="46"/>
    </row>
    <row r="283" spans="14:26">
      <c r="N283" s="46"/>
      <c r="O283" s="46"/>
      <c r="P283" s="46"/>
      <c r="X283" s="46"/>
      <c r="Y283" s="46"/>
      <c r="Z283" s="46"/>
    </row>
    <row r="284" spans="14:26">
      <c r="N284" s="46"/>
      <c r="O284" s="46"/>
      <c r="P284" s="46"/>
      <c r="X284" s="46"/>
      <c r="Y284" s="46"/>
      <c r="Z284" s="46"/>
    </row>
    <row r="285" spans="14:26">
      <c r="N285" s="46"/>
      <c r="O285" s="46"/>
      <c r="P285" s="46"/>
      <c r="X285" s="46"/>
      <c r="Y285" s="46"/>
      <c r="Z285" s="46"/>
    </row>
    <row r="286" spans="14:26">
      <c r="N286" s="46"/>
      <c r="O286" s="46"/>
      <c r="P286" s="46"/>
      <c r="X286" s="46"/>
      <c r="Y286" s="46"/>
      <c r="Z286" s="46"/>
    </row>
    <row r="287" spans="14:26">
      <c r="N287" s="46"/>
      <c r="O287" s="46"/>
      <c r="P287" s="46"/>
      <c r="X287" s="46"/>
      <c r="Y287" s="46"/>
      <c r="Z287" s="46"/>
    </row>
    <row r="288" spans="14:26">
      <c r="N288" s="46"/>
      <c r="O288" s="46"/>
      <c r="P288" s="46"/>
      <c r="X288" s="46"/>
      <c r="Y288" s="46"/>
      <c r="Z288" s="46"/>
    </row>
    <row r="289" spans="14:26">
      <c r="N289" s="46"/>
      <c r="O289" s="46"/>
      <c r="P289" s="46"/>
      <c r="X289" s="46"/>
      <c r="Y289" s="46"/>
      <c r="Z289" s="46"/>
    </row>
    <row r="290" spans="14:26">
      <c r="N290" s="46"/>
      <c r="O290" s="46"/>
      <c r="P290" s="46"/>
      <c r="X290" s="46"/>
      <c r="Y290" s="46"/>
      <c r="Z290" s="46"/>
    </row>
    <row r="291" spans="14:26">
      <c r="N291" s="46"/>
      <c r="O291" s="46"/>
      <c r="P291" s="46"/>
      <c r="X291" s="46"/>
      <c r="Y291" s="46"/>
      <c r="Z291" s="46"/>
    </row>
    <row r="292" spans="14:26">
      <c r="O292" s="46"/>
      <c r="P292" s="46"/>
      <c r="Y292" s="46"/>
      <c r="Z292" s="46"/>
    </row>
    <row r="293" spans="14:26">
      <c r="O293" s="46"/>
      <c r="Y293" s="46"/>
    </row>
    <row r="294" spans="14:26">
      <c r="O294" s="46"/>
      <c r="Y294" s="46"/>
    </row>
    <row r="295" spans="14:26">
      <c r="O295" s="46"/>
      <c r="Y295" s="46"/>
    </row>
    <row r="296" spans="14:26">
      <c r="O296" s="46"/>
      <c r="Y296" s="46"/>
    </row>
    <row r="297" spans="14:26">
      <c r="O297" s="46"/>
      <c r="Y297" s="46"/>
    </row>
    <row r="298" spans="14:26">
      <c r="O298" s="46"/>
      <c r="Y298" s="46"/>
    </row>
    <row r="299" spans="14:26">
      <c r="O299" s="46"/>
      <c r="Y299" s="46"/>
    </row>
    <row r="300" spans="14:26">
      <c r="O300" s="46"/>
      <c r="Y300" s="46"/>
    </row>
    <row r="301" spans="14:26">
      <c r="O301" s="46"/>
      <c r="Y301" s="46"/>
    </row>
    <row r="302" spans="14:26">
      <c r="O302" s="46"/>
      <c r="Y302" s="46"/>
    </row>
    <row r="303" spans="14:26">
      <c r="O303" s="46"/>
      <c r="Y303" s="46"/>
    </row>
    <row r="304" spans="14:26">
      <c r="O304" s="46"/>
      <c r="Y304" s="46"/>
    </row>
    <row r="305" spans="15:25">
      <c r="O305" s="46"/>
      <c r="Y305" s="46"/>
    </row>
    <row r="306" spans="15:25">
      <c r="O306" s="46"/>
      <c r="Y306" s="46"/>
    </row>
    <row r="307" spans="15:25">
      <c r="O307" s="46"/>
      <c r="Y307" s="46"/>
    </row>
    <row r="308" spans="15:25">
      <c r="O308" s="46"/>
      <c r="Y308" s="46"/>
    </row>
    <row r="309" spans="15:25">
      <c r="O309" s="46"/>
      <c r="Y309" s="46"/>
    </row>
    <row r="310" spans="15:25">
      <c r="O310" s="46"/>
      <c r="Y310" s="46"/>
    </row>
    <row r="311" spans="15:25">
      <c r="O311" s="46"/>
      <c r="Y311" s="46"/>
    </row>
    <row r="312" spans="15:25">
      <c r="O312" s="46"/>
      <c r="Y312" s="46"/>
    </row>
    <row r="313" spans="15:25">
      <c r="O313" s="46"/>
      <c r="Y313" s="46"/>
    </row>
    <row r="314" spans="15:25">
      <c r="O314" s="46"/>
      <c r="Y314" s="46"/>
    </row>
    <row r="315" spans="15:25">
      <c r="O315" s="46"/>
      <c r="Y315" s="46"/>
    </row>
    <row r="316" spans="15:25">
      <c r="O316" s="46"/>
      <c r="Y316" s="46"/>
    </row>
    <row r="317" spans="15:25">
      <c r="O317" s="46"/>
      <c r="Y317" s="46"/>
    </row>
    <row r="318" spans="15:25">
      <c r="O318" s="46"/>
      <c r="Y318" s="46"/>
    </row>
    <row r="319" spans="15:25">
      <c r="O319" s="46"/>
      <c r="Y319" s="46"/>
    </row>
    <row r="320" spans="15:25">
      <c r="O320" s="46"/>
      <c r="Y320" s="46"/>
    </row>
    <row r="321" spans="15:25">
      <c r="O321" s="46"/>
      <c r="Y321" s="46"/>
    </row>
    <row r="322" spans="15:25">
      <c r="O322" s="46"/>
      <c r="Y322" s="46"/>
    </row>
    <row r="323" spans="15:25">
      <c r="O323" s="46"/>
      <c r="Y323" s="46"/>
    </row>
    <row r="324" spans="15:25">
      <c r="O324" s="46"/>
      <c r="Y324" s="46"/>
    </row>
    <row r="325" spans="15:25">
      <c r="O325" s="46"/>
      <c r="Y325" s="46"/>
    </row>
    <row r="326" spans="15:25">
      <c r="O326" s="46"/>
      <c r="Y326" s="46"/>
    </row>
    <row r="327" spans="15:25">
      <c r="O327" s="46"/>
      <c r="Y327" s="46"/>
    </row>
    <row r="328" spans="15:25">
      <c r="O328" s="46"/>
      <c r="Y328" s="46"/>
    </row>
    <row r="329" spans="15:25">
      <c r="O329" s="46"/>
      <c r="Y329" s="46"/>
    </row>
    <row r="330" spans="15:25">
      <c r="O330" s="46"/>
      <c r="Y330" s="46"/>
    </row>
    <row r="331" spans="15:25">
      <c r="O331" s="46"/>
      <c r="Y331" s="46"/>
    </row>
    <row r="332" spans="15:25">
      <c r="O332" s="46"/>
      <c r="Y332" s="46"/>
    </row>
    <row r="333" spans="15:25">
      <c r="O333" s="46"/>
      <c r="Y333" s="46"/>
    </row>
    <row r="334" spans="15:25">
      <c r="O334" s="46"/>
      <c r="Y334" s="46"/>
    </row>
    <row r="335" spans="15:25">
      <c r="O335" s="46"/>
      <c r="Y335" s="46"/>
    </row>
    <row r="336" spans="15:25">
      <c r="O336" s="46"/>
      <c r="Y336" s="46"/>
    </row>
    <row r="337" spans="15:25">
      <c r="O337" s="46"/>
      <c r="Y337" s="46"/>
    </row>
    <row r="338" spans="15:25">
      <c r="O338" s="46"/>
      <c r="Y338" s="46"/>
    </row>
    <row r="339" spans="15:25">
      <c r="O339" s="46"/>
      <c r="Y339" s="46"/>
    </row>
    <row r="340" spans="15:25">
      <c r="O340" s="46"/>
      <c r="Y340" s="46"/>
    </row>
    <row r="341" spans="15:25">
      <c r="O341" s="46"/>
      <c r="Y341" s="46"/>
    </row>
    <row r="342" spans="15:25">
      <c r="O342" s="46"/>
      <c r="Y342" s="46"/>
    </row>
    <row r="343" spans="15:25">
      <c r="O343" s="46"/>
      <c r="Y343" s="46"/>
    </row>
    <row r="344" spans="15:25">
      <c r="O344" s="46"/>
      <c r="Y344" s="46"/>
    </row>
    <row r="345" spans="15:25">
      <c r="O345" s="46"/>
      <c r="Y345" s="46"/>
    </row>
    <row r="346" spans="15:25">
      <c r="O346" s="46"/>
      <c r="Y346" s="46"/>
    </row>
    <row r="347" spans="15:25">
      <c r="O347" s="46"/>
      <c r="Y347" s="46"/>
    </row>
    <row r="348" spans="15:25">
      <c r="O348" s="46"/>
      <c r="Y348" s="46"/>
    </row>
    <row r="349" spans="15:25">
      <c r="O349" s="46"/>
      <c r="Y349" s="46"/>
    </row>
    <row r="350" spans="15:25">
      <c r="O350" s="46"/>
      <c r="Y350" s="46"/>
    </row>
    <row r="351" spans="15:25">
      <c r="O351" s="46"/>
      <c r="Y351" s="46"/>
    </row>
    <row r="352" spans="15:25">
      <c r="O352" s="46"/>
      <c r="Y352" s="46"/>
    </row>
    <row r="353" spans="15:25">
      <c r="O353" s="46"/>
      <c r="Y353" s="46"/>
    </row>
    <row r="354" spans="15:25">
      <c r="O354" s="46"/>
      <c r="Y354" s="46"/>
    </row>
    <row r="355" spans="15:25">
      <c r="O355" s="46"/>
      <c r="Y355" s="46"/>
    </row>
    <row r="356" spans="15:25">
      <c r="O356" s="46"/>
      <c r="Y356" s="46"/>
    </row>
    <row r="357" spans="15:25">
      <c r="O357" s="46"/>
      <c r="Y357" s="46"/>
    </row>
    <row r="358" spans="15:25">
      <c r="O358" s="46"/>
      <c r="Y358" s="46"/>
    </row>
    <row r="359" spans="15:25">
      <c r="O359" s="46"/>
      <c r="Y359" s="46"/>
    </row>
    <row r="360" spans="15:25">
      <c r="O360" s="46"/>
      <c r="Y360" s="46"/>
    </row>
    <row r="361" spans="15:25">
      <c r="O361" s="46"/>
      <c r="Y361" s="46"/>
    </row>
    <row r="362" spans="15:25">
      <c r="O362" s="46"/>
      <c r="Y362" s="46"/>
    </row>
    <row r="363" spans="15:25">
      <c r="O363" s="46"/>
      <c r="Y363" s="46"/>
    </row>
    <row r="364" spans="15:25">
      <c r="O364" s="46"/>
      <c r="Y364" s="46"/>
    </row>
    <row r="365" spans="15:25">
      <c r="O365" s="46"/>
      <c r="Y365" s="46"/>
    </row>
    <row r="366" spans="15:25">
      <c r="O366" s="46"/>
      <c r="Y366" s="46"/>
    </row>
    <row r="367" spans="15:25">
      <c r="O367" s="46"/>
      <c r="Y367" s="46"/>
    </row>
    <row r="368" spans="15:25">
      <c r="O368" s="46"/>
      <c r="Y368" s="46"/>
    </row>
    <row r="369" spans="15:25">
      <c r="O369" s="46"/>
      <c r="Y369" s="46"/>
    </row>
    <row r="370" spans="15:25">
      <c r="O370" s="46"/>
      <c r="Y370" s="46"/>
    </row>
    <row r="371" spans="15:25">
      <c r="O371" s="46"/>
      <c r="Y371" s="46"/>
    </row>
    <row r="372" spans="15:25">
      <c r="O372" s="46"/>
      <c r="Y372" s="46"/>
    </row>
    <row r="373" spans="15:25">
      <c r="O373" s="46"/>
      <c r="Y373" s="46"/>
    </row>
    <row r="374" spans="15:25">
      <c r="O374" s="46"/>
      <c r="Y374" s="46"/>
    </row>
    <row r="375" spans="15:25">
      <c r="O375" s="46"/>
      <c r="Y375" s="46"/>
    </row>
    <row r="376" spans="15:25">
      <c r="O376" s="46"/>
      <c r="Y376" s="46"/>
    </row>
    <row r="377" spans="15:25">
      <c r="O377" s="46"/>
      <c r="Y377" s="46"/>
    </row>
    <row r="378" spans="15:25">
      <c r="O378" s="46"/>
      <c r="Y378" s="46"/>
    </row>
    <row r="379" spans="15:25">
      <c r="O379" s="46"/>
      <c r="Y379" s="46"/>
    </row>
    <row r="380" spans="15:25">
      <c r="O380" s="46"/>
      <c r="Y380" s="46"/>
    </row>
    <row r="381" spans="15:25">
      <c r="O381" s="46"/>
      <c r="Y381" s="46"/>
    </row>
    <row r="382" spans="15:25">
      <c r="O382" s="46"/>
      <c r="Y382" s="46"/>
    </row>
    <row r="383" spans="15:25">
      <c r="O383" s="46"/>
      <c r="Y383" s="46"/>
    </row>
    <row r="384" spans="15:25">
      <c r="O384" s="46"/>
      <c r="Y384" s="46"/>
    </row>
    <row r="385" spans="15:25">
      <c r="O385" s="46"/>
      <c r="Y385" s="46"/>
    </row>
    <row r="386" spans="15:25">
      <c r="O386" s="46"/>
      <c r="Y386" s="46"/>
    </row>
    <row r="387" spans="15:25">
      <c r="O387" s="46"/>
      <c r="Y387" s="46"/>
    </row>
    <row r="388" spans="15:25">
      <c r="O388" s="46"/>
      <c r="Y388" s="46"/>
    </row>
    <row r="389" spans="15:25">
      <c r="O389" s="46"/>
      <c r="Y389" s="46"/>
    </row>
    <row r="390" spans="15:25">
      <c r="O390" s="46"/>
      <c r="Y390" s="46"/>
    </row>
    <row r="391" spans="15:25">
      <c r="O391" s="46"/>
      <c r="Y391" s="46"/>
    </row>
    <row r="392" spans="15:25">
      <c r="O392" s="46"/>
      <c r="Y392" s="46"/>
    </row>
    <row r="393" spans="15:25">
      <c r="O393" s="46"/>
      <c r="Y393" s="46"/>
    </row>
    <row r="394" spans="15:25">
      <c r="O394" s="46"/>
      <c r="Y394" s="46"/>
    </row>
    <row r="395" spans="15:25">
      <c r="O395" s="46"/>
      <c r="Y395" s="46"/>
    </row>
    <row r="396" spans="15:25">
      <c r="O396" s="46"/>
      <c r="Y396" s="46"/>
    </row>
    <row r="397" spans="15:25">
      <c r="O397" s="46"/>
      <c r="Y397" s="46"/>
    </row>
    <row r="398" spans="15:25">
      <c r="O398" s="46"/>
      <c r="Y398" s="46"/>
    </row>
    <row r="399" spans="15:25">
      <c r="O399" s="46"/>
      <c r="Y399" s="46"/>
    </row>
    <row r="400" spans="15:25">
      <c r="O400" s="46"/>
      <c r="Y400" s="46"/>
    </row>
    <row r="401" spans="15:25">
      <c r="O401" s="46"/>
      <c r="Y401" s="46"/>
    </row>
    <row r="402" spans="15:25">
      <c r="O402" s="46"/>
      <c r="Y402" s="46"/>
    </row>
    <row r="403" spans="15:25">
      <c r="O403" s="46"/>
      <c r="Y403" s="46"/>
    </row>
    <row r="404" spans="15:25">
      <c r="O404" s="46"/>
      <c r="Y404" s="46"/>
    </row>
    <row r="405" spans="15:25">
      <c r="O405" s="46"/>
      <c r="Y405" s="46"/>
    </row>
    <row r="406" spans="15:25">
      <c r="O406" s="46"/>
      <c r="Y406" s="46"/>
    </row>
    <row r="407" spans="15:25">
      <c r="O407" s="46"/>
      <c r="Y407" s="46"/>
    </row>
    <row r="408" spans="15:25">
      <c r="O408" s="46"/>
      <c r="Y408" s="46"/>
    </row>
    <row r="409" spans="15:25">
      <c r="O409" s="46"/>
      <c r="Y409" s="46"/>
    </row>
    <row r="410" spans="15:25">
      <c r="O410" s="46"/>
      <c r="Y410" s="46"/>
    </row>
    <row r="411" spans="15:25">
      <c r="O411" s="46"/>
      <c r="Y411" s="46"/>
    </row>
    <row r="412" spans="15:25">
      <c r="O412" s="46"/>
      <c r="Y412" s="46"/>
    </row>
    <row r="413" spans="15:25">
      <c r="O413" s="46"/>
      <c r="Y413" s="46"/>
    </row>
    <row r="414" spans="15:25">
      <c r="O414" s="46"/>
      <c r="Y414" s="46"/>
    </row>
    <row r="415" spans="15:25">
      <c r="O415" s="46"/>
      <c r="Y415" s="46"/>
    </row>
    <row r="416" spans="15:25">
      <c r="O416" s="46"/>
      <c r="Y416" s="46"/>
    </row>
    <row r="417" spans="15:25">
      <c r="O417" s="46"/>
      <c r="Y417" s="46"/>
    </row>
    <row r="418" spans="15:25">
      <c r="O418" s="46"/>
      <c r="Y418" s="46"/>
    </row>
    <row r="419" spans="15:25">
      <c r="O419" s="46"/>
      <c r="Y419" s="46"/>
    </row>
    <row r="420" spans="15:25">
      <c r="O420" s="46"/>
      <c r="Y420" s="46"/>
    </row>
    <row r="421" spans="15:25">
      <c r="O421" s="46"/>
      <c r="Y421" s="46"/>
    </row>
    <row r="422" spans="15:25">
      <c r="O422" s="46"/>
      <c r="Y422" s="46"/>
    </row>
    <row r="423" spans="15:25">
      <c r="O423" s="46"/>
      <c r="Y423" s="46"/>
    </row>
    <row r="424" spans="15:25">
      <c r="O424" s="46"/>
      <c r="Y424" s="46"/>
    </row>
    <row r="425" spans="15:25">
      <c r="O425" s="46"/>
      <c r="Y425" s="46"/>
    </row>
    <row r="426" spans="15:25">
      <c r="O426" s="46"/>
      <c r="Y426" s="46"/>
    </row>
    <row r="427" spans="15:25">
      <c r="O427" s="46"/>
      <c r="Y427" s="46"/>
    </row>
    <row r="428" spans="15:25">
      <c r="O428" s="46"/>
      <c r="Y428" s="46"/>
    </row>
    <row r="429" spans="15:25">
      <c r="O429" s="46"/>
      <c r="Y429" s="46"/>
    </row>
    <row r="430" spans="15:25">
      <c r="O430" s="46"/>
      <c r="Y430" s="46"/>
    </row>
    <row r="431" spans="15:25">
      <c r="O431" s="46"/>
      <c r="Y431" s="46"/>
    </row>
    <row r="432" spans="15:25">
      <c r="O432" s="46"/>
      <c r="Y432" s="46"/>
    </row>
    <row r="433" spans="15:25">
      <c r="O433" s="46"/>
      <c r="Y433" s="46"/>
    </row>
    <row r="434" spans="15:25">
      <c r="O434" s="46"/>
      <c r="Y434" s="46"/>
    </row>
    <row r="435" spans="15:25">
      <c r="O435" s="46"/>
      <c r="Y435" s="46"/>
    </row>
    <row r="436" spans="15:25">
      <c r="O436" s="46"/>
      <c r="Y436" s="46"/>
    </row>
    <row r="437" spans="15:25">
      <c r="O437" s="46"/>
      <c r="Y437" s="46"/>
    </row>
    <row r="438" spans="15:25">
      <c r="O438" s="46"/>
      <c r="Y438" s="46"/>
    </row>
    <row r="439" spans="15:25">
      <c r="O439" s="46"/>
      <c r="Y439" s="46"/>
    </row>
    <row r="440" spans="15:25">
      <c r="O440" s="46"/>
      <c r="Y440" s="46"/>
    </row>
    <row r="441" spans="15:25">
      <c r="O441" s="46"/>
      <c r="Y441" s="46"/>
    </row>
    <row r="442" spans="15:25">
      <c r="O442" s="46"/>
      <c r="Y442" s="46"/>
    </row>
    <row r="443" spans="15:25">
      <c r="O443" s="46"/>
      <c r="Y443" s="46"/>
    </row>
    <row r="444" spans="15:25">
      <c r="O444" s="46"/>
      <c r="Y444" s="46"/>
    </row>
    <row r="445" spans="15:25">
      <c r="O445" s="46"/>
      <c r="Y445" s="46"/>
    </row>
    <row r="446" spans="15:25">
      <c r="O446" s="46"/>
      <c r="Y446" s="46"/>
    </row>
    <row r="447" spans="15:25">
      <c r="O447" s="46"/>
      <c r="Y447" s="46"/>
    </row>
    <row r="448" spans="15:25">
      <c r="O448" s="46"/>
      <c r="Y448" s="46"/>
    </row>
    <row r="449" spans="15:25">
      <c r="O449" s="46"/>
      <c r="Y449" s="46"/>
    </row>
    <row r="450" spans="15:25">
      <c r="O450" s="46"/>
      <c r="Y450" s="46"/>
    </row>
    <row r="451" spans="15:25">
      <c r="O451" s="46"/>
      <c r="Y451" s="46"/>
    </row>
    <row r="452" spans="15:25">
      <c r="O452" s="46"/>
      <c r="Y452" s="46"/>
    </row>
    <row r="453" spans="15:25">
      <c r="O453" s="46"/>
      <c r="Y453" s="46"/>
    </row>
    <row r="454" spans="15:25">
      <c r="O454" s="46"/>
      <c r="Y454" s="46"/>
    </row>
    <row r="455" spans="15:25">
      <c r="O455" s="46"/>
      <c r="Y455" s="46"/>
    </row>
    <row r="456" spans="15:25">
      <c r="O456" s="46"/>
      <c r="Y456" s="46"/>
    </row>
    <row r="457" spans="15:25">
      <c r="O457" s="46"/>
      <c r="Y457" s="46"/>
    </row>
    <row r="458" spans="15:25">
      <c r="O458" s="46"/>
      <c r="Y458" s="46"/>
    </row>
    <row r="459" spans="15:25">
      <c r="O459" s="46"/>
      <c r="Y459" s="46"/>
    </row>
    <row r="460" spans="15:25">
      <c r="O460" s="46"/>
      <c r="Y460" s="46"/>
    </row>
    <row r="461" spans="15:25">
      <c r="O461" s="46"/>
      <c r="Y461" s="46"/>
    </row>
    <row r="462" spans="15:25">
      <c r="O462" s="46"/>
      <c r="Y462" s="46"/>
    </row>
    <row r="463" spans="15:25">
      <c r="O463" s="46"/>
      <c r="Y463" s="46"/>
    </row>
    <row r="464" spans="15:25">
      <c r="O464" s="46"/>
      <c r="Y464" s="46"/>
    </row>
    <row r="465" spans="15:25">
      <c r="O465" s="46"/>
      <c r="Y465" s="46"/>
    </row>
    <row r="466" spans="15:25">
      <c r="O466" s="46"/>
      <c r="Y466" s="46"/>
    </row>
    <row r="467" spans="15:25">
      <c r="O467" s="46"/>
      <c r="Y467" s="46"/>
    </row>
    <row r="468" spans="15:25">
      <c r="O468" s="46"/>
      <c r="Y468" s="46"/>
    </row>
    <row r="469" spans="15:25">
      <c r="O469" s="46"/>
      <c r="Y469" s="46"/>
    </row>
    <row r="470" spans="15:25">
      <c r="O470" s="46"/>
      <c r="Y470" s="46"/>
    </row>
    <row r="471" spans="15:25">
      <c r="O471" s="46"/>
      <c r="Y471" s="46"/>
    </row>
    <row r="472" spans="15:25">
      <c r="O472" s="46"/>
      <c r="Y472" s="46"/>
    </row>
    <row r="473" spans="15:25">
      <c r="O473" s="46"/>
      <c r="Y473" s="46"/>
    </row>
    <row r="474" spans="15:25">
      <c r="O474" s="46"/>
      <c r="Y474" s="46"/>
    </row>
    <row r="475" spans="15:25">
      <c r="O475" s="46"/>
      <c r="Y475" s="46"/>
    </row>
    <row r="476" spans="15:25">
      <c r="O476" s="46"/>
      <c r="Y476" s="46"/>
    </row>
    <row r="477" spans="15:25">
      <c r="O477" s="46"/>
      <c r="Y477" s="46"/>
    </row>
    <row r="478" spans="15:25">
      <c r="O478" s="46"/>
      <c r="Y478" s="46"/>
    </row>
    <row r="479" spans="15:25">
      <c r="O479" s="46"/>
      <c r="Y479" s="46"/>
    </row>
    <row r="480" spans="15:25">
      <c r="O480" s="46"/>
      <c r="Y480" s="46"/>
    </row>
    <row r="481" spans="15:25">
      <c r="O481" s="46"/>
      <c r="Y481" s="46"/>
    </row>
    <row r="482" spans="15:25">
      <c r="O482" s="46"/>
      <c r="Y482" s="46"/>
    </row>
    <row r="483" spans="15:25">
      <c r="O483" s="46"/>
      <c r="Y483" s="46"/>
    </row>
    <row r="484" spans="15:25">
      <c r="O484" s="46"/>
      <c r="Y484" s="46"/>
    </row>
    <row r="485" spans="15:25">
      <c r="O485" s="46"/>
      <c r="Y485" s="46"/>
    </row>
    <row r="486" spans="15:25">
      <c r="O486" s="46"/>
      <c r="Y486" s="46"/>
    </row>
    <row r="487" spans="15:25">
      <c r="O487" s="46"/>
      <c r="Y487" s="46"/>
    </row>
    <row r="488" spans="15:25">
      <c r="O488" s="46"/>
      <c r="Y488" s="46"/>
    </row>
    <row r="489" spans="15:25">
      <c r="O489" s="46"/>
      <c r="Y489" s="46"/>
    </row>
    <row r="490" spans="15:25">
      <c r="O490" s="46"/>
      <c r="Y490" s="46"/>
    </row>
    <row r="491" spans="15:25">
      <c r="O491" s="46"/>
      <c r="Y491" s="46"/>
    </row>
    <row r="492" spans="15:25">
      <c r="O492" s="46"/>
      <c r="Y492" s="46"/>
    </row>
    <row r="493" spans="15:25">
      <c r="O493" s="46"/>
      <c r="Y493" s="46"/>
    </row>
    <row r="494" spans="15:25">
      <c r="O494" s="46"/>
      <c r="Y494" s="46"/>
    </row>
    <row r="495" spans="15:25">
      <c r="O495" s="46"/>
      <c r="Y495" s="46"/>
    </row>
    <row r="496" spans="15:25">
      <c r="O496" s="46"/>
      <c r="Y496" s="46"/>
    </row>
    <row r="497" spans="15:25">
      <c r="O497" s="46"/>
      <c r="Y497" s="46"/>
    </row>
    <row r="498" spans="15:25">
      <c r="O498" s="46"/>
      <c r="Y498" s="46"/>
    </row>
    <row r="499" spans="15:25">
      <c r="O499" s="46"/>
      <c r="Y499" s="46"/>
    </row>
    <row r="500" spans="15:25">
      <c r="O500" s="46"/>
      <c r="Y500" s="46"/>
    </row>
    <row r="501" spans="15:25">
      <c r="O501" s="46"/>
      <c r="Y501" s="46"/>
    </row>
    <row r="502" spans="15:25">
      <c r="O502" s="46"/>
      <c r="Y502" s="46"/>
    </row>
    <row r="503" spans="15:25">
      <c r="O503" s="46"/>
      <c r="Y503" s="46"/>
    </row>
    <row r="504" spans="15:25">
      <c r="O504" s="46"/>
      <c r="Y504" s="46"/>
    </row>
    <row r="505" spans="15:25">
      <c r="O505" s="46"/>
      <c r="Y505" s="46"/>
    </row>
    <row r="506" spans="15:25">
      <c r="O506" s="46"/>
      <c r="Y506" s="46"/>
    </row>
    <row r="507" spans="15:25">
      <c r="O507" s="46"/>
      <c r="Y507" s="46"/>
    </row>
    <row r="508" spans="15:25">
      <c r="O508" s="46"/>
      <c r="Y508" s="46"/>
    </row>
    <row r="509" spans="15:25">
      <c r="O509" s="46"/>
      <c r="Y509" s="46"/>
    </row>
    <row r="510" spans="15:25">
      <c r="O510" s="46"/>
      <c r="Y510" s="46"/>
    </row>
    <row r="511" spans="15:25">
      <c r="O511" s="46"/>
      <c r="Y511" s="46"/>
    </row>
    <row r="512" spans="15:25">
      <c r="O512" s="46"/>
      <c r="Y512" s="46"/>
    </row>
    <row r="513" spans="15:25">
      <c r="O513" s="46"/>
      <c r="Y513" s="46"/>
    </row>
    <row r="514" spans="15:25">
      <c r="O514" s="46"/>
      <c r="Y514" s="46"/>
    </row>
    <row r="515" spans="15:25">
      <c r="O515" s="46"/>
      <c r="Y515" s="46"/>
    </row>
    <row r="516" spans="15:25">
      <c r="O516" s="46"/>
      <c r="Y516" s="46"/>
    </row>
    <row r="517" spans="15:25">
      <c r="O517" s="46"/>
      <c r="Y517" s="46"/>
    </row>
    <row r="518" spans="15:25">
      <c r="O518" s="46"/>
      <c r="Y518" s="46"/>
    </row>
    <row r="519" spans="15:25">
      <c r="O519" s="46"/>
      <c r="Y519" s="46"/>
    </row>
    <row r="520" spans="15:25">
      <c r="O520" s="46"/>
      <c r="Y520" s="46"/>
    </row>
    <row r="521" spans="15:25">
      <c r="O521" s="46"/>
      <c r="Y521" s="46"/>
    </row>
    <row r="522" spans="15:25">
      <c r="O522" s="46"/>
      <c r="Y522" s="46"/>
    </row>
    <row r="523" spans="15:25">
      <c r="O523" s="46"/>
      <c r="Y523" s="46"/>
    </row>
    <row r="524" spans="15:25">
      <c r="O524" s="46"/>
      <c r="Y524" s="46"/>
    </row>
    <row r="525" spans="15:25">
      <c r="O525" s="46"/>
      <c r="Y525" s="46"/>
    </row>
    <row r="526" spans="15:25">
      <c r="O526" s="46"/>
      <c r="Y526" s="46"/>
    </row>
    <row r="527" spans="15:25">
      <c r="O527" s="46"/>
      <c r="Y527" s="46"/>
    </row>
    <row r="528" spans="15:25">
      <c r="O528" s="46"/>
      <c r="Y528" s="46"/>
    </row>
    <row r="529" spans="15:25">
      <c r="O529" s="46"/>
      <c r="Y529" s="46"/>
    </row>
    <row r="530" spans="15:25">
      <c r="O530" s="46"/>
      <c r="Y530" s="46"/>
    </row>
    <row r="531" spans="15:25">
      <c r="O531" s="46"/>
      <c r="Y531" s="46"/>
    </row>
    <row r="532" spans="15:25">
      <c r="O532" s="46"/>
      <c r="Y532" s="46"/>
    </row>
    <row r="533" spans="15:25">
      <c r="O533" s="46"/>
      <c r="Y533" s="46"/>
    </row>
    <row r="534" spans="15:25">
      <c r="O534" s="46"/>
      <c r="Y534" s="46"/>
    </row>
    <row r="535" spans="15:25">
      <c r="O535" s="46"/>
      <c r="Y535" s="46"/>
    </row>
    <row r="536" spans="15:25">
      <c r="O536" s="46"/>
      <c r="Y536" s="46"/>
    </row>
    <row r="537" spans="15:25">
      <c r="O537" s="46"/>
      <c r="Y537" s="46"/>
    </row>
    <row r="538" spans="15:25">
      <c r="O538" s="46"/>
      <c r="Y538" s="46"/>
    </row>
    <row r="539" spans="15:25">
      <c r="O539" s="46"/>
      <c r="Y539" s="46"/>
    </row>
    <row r="540" spans="15:25">
      <c r="O540" s="46"/>
      <c r="Y540" s="46"/>
    </row>
    <row r="541" spans="15:25">
      <c r="O541" s="46"/>
      <c r="Y541" s="46"/>
    </row>
    <row r="542" spans="15:25">
      <c r="O542" s="46"/>
      <c r="Y542" s="46"/>
    </row>
    <row r="543" spans="15:25">
      <c r="O543" s="46"/>
      <c r="Y543" s="46"/>
    </row>
    <row r="544" spans="15:25">
      <c r="O544" s="46"/>
      <c r="Y544" s="46"/>
    </row>
    <row r="545" spans="15:25">
      <c r="O545" s="46"/>
      <c r="Y545" s="46"/>
    </row>
    <row r="546" spans="15:25">
      <c r="O546" s="46"/>
      <c r="Y546" s="46"/>
    </row>
    <row r="547" spans="15:25">
      <c r="O547" s="46"/>
      <c r="Y547" s="46"/>
    </row>
    <row r="548" spans="15:25">
      <c r="O548" s="46"/>
      <c r="Y548" s="46"/>
    </row>
    <row r="549" spans="15:25">
      <c r="O549" s="46"/>
      <c r="Y549" s="46"/>
    </row>
    <row r="550" spans="15:25">
      <c r="O550" s="46"/>
      <c r="Y550" s="46"/>
    </row>
    <row r="551" spans="15:25">
      <c r="O551" s="46"/>
      <c r="Y551" s="46"/>
    </row>
    <row r="552" spans="15:25">
      <c r="O552" s="46"/>
      <c r="Y552" s="46"/>
    </row>
    <row r="553" spans="15:25">
      <c r="O553" s="46"/>
      <c r="Y553" s="46"/>
    </row>
    <row r="554" spans="15:25">
      <c r="O554" s="46"/>
      <c r="Y554" s="46"/>
    </row>
    <row r="555" spans="15:25">
      <c r="O555" s="46"/>
      <c r="Y555" s="46"/>
    </row>
    <row r="556" spans="15:25">
      <c r="O556" s="46"/>
      <c r="Y556" s="46"/>
    </row>
    <row r="557" spans="15:25">
      <c r="O557" s="46"/>
      <c r="Y557" s="46"/>
    </row>
    <row r="558" spans="15:25">
      <c r="O558" s="46"/>
      <c r="Y558" s="46"/>
    </row>
    <row r="559" spans="15:25">
      <c r="O559" s="46"/>
      <c r="Y559" s="46"/>
    </row>
    <row r="560" spans="15:25">
      <c r="O560" s="46"/>
      <c r="Y560" s="46"/>
    </row>
    <row r="561" spans="15:25">
      <c r="O561" s="46"/>
      <c r="Y561" s="46"/>
    </row>
    <row r="562" spans="15:25">
      <c r="O562" s="46"/>
      <c r="Y562" s="46"/>
    </row>
    <row r="563" spans="15:25">
      <c r="O563" s="46"/>
      <c r="Y563" s="46"/>
    </row>
    <row r="564" spans="15:25">
      <c r="O564" s="46"/>
      <c r="Y564" s="46"/>
    </row>
    <row r="565" spans="15:25">
      <c r="O565" s="46"/>
      <c r="Y565" s="46"/>
    </row>
    <row r="566" spans="15:25">
      <c r="O566" s="46"/>
      <c r="Y566" s="46"/>
    </row>
    <row r="567" spans="15:25">
      <c r="O567" s="46"/>
      <c r="Y567" s="46"/>
    </row>
    <row r="568" spans="15:25">
      <c r="O568" s="46"/>
      <c r="Y568" s="46"/>
    </row>
    <row r="569" spans="15:25">
      <c r="O569" s="46"/>
      <c r="Y569" s="46"/>
    </row>
    <row r="570" spans="15:25">
      <c r="O570" s="46"/>
      <c r="Y570" s="46"/>
    </row>
    <row r="571" spans="15:25">
      <c r="O571" s="46"/>
      <c r="Y571" s="46"/>
    </row>
    <row r="572" spans="15:25">
      <c r="O572" s="46"/>
      <c r="Y572" s="46"/>
    </row>
    <row r="573" spans="15:25">
      <c r="O573" s="46"/>
      <c r="Y573" s="46"/>
    </row>
    <row r="574" spans="15:25">
      <c r="O574" s="46"/>
      <c r="Y574" s="46"/>
    </row>
    <row r="575" spans="15:25">
      <c r="O575" s="46"/>
      <c r="Y575" s="46"/>
    </row>
    <row r="576" spans="15:25">
      <c r="O576" s="46"/>
      <c r="Y576" s="46"/>
    </row>
    <row r="577" spans="15:25">
      <c r="O577" s="46"/>
      <c r="Y577" s="46"/>
    </row>
    <row r="578" spans="15:25">
      <c r="O578" s="46"/>
      <c r="Y578" s="46"/>
    </row>
    <row r="579" spans="15:25">
      <c r="O579" s="46"/>
      <c r="Y579" s="46"/>
    </row>
    <row r="580" spans="15:25">
      <c r="O580" s="46"/>
      <c r="Y580" s="46"/>
    </row>
    <row r="581" spans="15:25">
      <c r="O581" s="46"/>
      <c r="Y581" s="46"/>
    </row>
    <row r="582" spans="15:25">
      <c r="O582" s="46"/>
      <c r="Y582" s="46"/>
    </row>
    <row r="583" spans="15:25">
      <c r="O583" s="46"/>
      <c r="Y583" s="46"/>
    </row>
    <row r="584" spans="15:25">
      <c r="O584" s="46"/>
      <c r="Y584" s="46"/>
    </row>
    <row r="585" spans="15:25">
      <c r="O585" s="46"/>
      <c r="Y585" s="46"/>
    </row>
    <row r="586" spans="15:25">
      <c r="O586" s="46"/>
      <c r="Y586" s="46"/>
    </row>
    <row r="587" spans="15:25">
      <c r="O587" s="46"/>
      <c r="Y587" s="46"/>
    </row>
    <row r="588" spans="15:25">
      <c r="O588" s="46"/>
      <c r="Y588" s="46"/>
    </row>
    <row r="589" spans="15:25">
      <c r="O589" s="46"/>
      <c r="Y589" s="46"/>
    </row>
    <row r="590" spans="15:25">
      <c r="O590" s="46"/>
      <c r="Y590" s="46"/>
    </row>
    <row r="591" spans="15:25">
      <c r="O591" s="46"/>
      <c r="Y591" s="46"/>
    </row>
    <row r="592" spans="15:25">
      <c r="O592" s="46"/>
      <c r="Y592" s="46"/>
    </row>
    <row r="593" spans="15:25">
      <c r="O593" s="46"/>
      <c r="Y593" s="46"/>
    </row>
    <row r="594" spans="15:25">
      <c r="O594" s="46"/>
      <c r="Y594" s="46"/>
    </row>
    <row r="595" spans="15:25">
      <c r="O595" s="46"/>
      <c r="Y595" s="46"/>
    </row>
    <row r="596" spans="15:25">
      <c r="O596" s="46"/>
      <c r="Y596" s="46"/>
    </row>
    <row r="597" spans="15:25">
      <c r="O597" s="46"/>
      <c r="Y597" s="46"/>
    </row>
    <row r="598" spans="15:25">
      <c r="O598" s="46"/>
      <c r="Y598" s="46"/>
    </row>
    <row r="599" spans="15:25">
      <c r="O599" s="46"/>
      <c r="Y599" s="46"/>
    </row>
    <row r="600" spans="15:25">
      <c r="O600" s="46"/>
      <c r="Y600" s="46"/>
    </row>
    <row r="601" spans="15:25">
      <c r="O601" s="46"/>
      <c r="Y601" s="46"/>
    </row>
    <row r="602" spans="15:25">
      <c r="O602" s="46"/>
      <c r="Y602" s="46"/>
    </row>
    <row r="603" spans="15:25">
      <c r="O603" s="46"/>
      <c r="Y603" s="46"/>
    </row>
    <row r="604" spans="15:25">
      <c r="O604" s="46"/>
      <c r="Y604" s="46"/>
    </row>
    <row r="605" spans="15:25">
      <c r="O605" s="46"/>
      <c r="Y605" s="46"/>
    </row>
    <row r="606" spans="15:25">
      <c r="O606" s="46"/>
      <c r="Y606" s="46"/>
    </row>
    <row r="607" spans="15:25">
      <c r="O607" s="46"/>
      <c r="Y607" s="46"/>
    </row>
    <row r="608" spans="15:25">
      <c r="O608" s="46"/>
      <c r="Y608" s="46"/>
    </row>
    <row r="609" spans="15:25">
      <c r="O609" s="46"/>
      <c r="Y609" s="46"/>
    </row>
    <row r="610" spans="15:25">
      <c r="O610" s="46"/>
      <c r="Y610" s="46"/>
    </row>
    <row r="611" spans="15:25">
      <c r="O611" s="46"/>
      <c r="Y611" s="46"/>
    </row>
    <row r="612" spans="15:25">
      <c r="O612" s="46"/>
      <c r="Y612" s="46"/>
    </row>
    <row r="613" spans="15:25">
      <c r="O613" s="46"/>
      <c r="Y613" s="46"/>
    </row>
    <row r="614" spans="15:25">
      <c r="O614" s="46"/>
      <c r="Y614" s="46"/>
    </row>
    <row r="615" spans="15:25">
      <c r="O615" s="46"/>
      <c r="Y615" s="46"/>
    </row>
    <row r="616" spans="15:25">
      <c r="O616" s="46"/>
      <c r="Y616" s="46"/>
    </row>
    <row r="617" spans="15:25">
      <c r="O617" s="46"/>
      <c r="Y617" s="46"/>
    </row>
    <row r="618" spans="15:25">
      <c r="O618" s="46"/>
      <c r="Y618" s="46"/>
    </row>
    <row r="619" spans="15:25">
      <c r="O619" s="46"/>
      <c r="Y619" s="46"/>
    </row>
    <row r="620" spans="15:25">
      <c r="O620" s="46"/>
      <c r="Y620" s="46"/>
    </row>
    <row r="621" spans="15:25">
      <c r="O621" s="46"/>
      <c r="Y621" s="46"/>
    </row>
    <row r="622" spans="15:25">
      <c r="O622" s="46"/>
      <c r="Y622" s="46"/>
    </row>
    <row r="623" spans="15:25">
      <c r="O623" s="46"/>
      <c r="Y623" s="46"/>
    </row>
    <row r="624" spans="15:25">
      <c r="O624" s="46"/>
      <c r="Y624" s="46"/>
    </row>
    <row r="625" spans="15:25">
      <c r="O625" s="46"/>
      <c r="Y625" s="46"/>
    </row>
    <row r="626" spans="15:25">
      <c r="O626" s="46"/>
      <c r="Y626" s="46"/>
    </row>
    <row r="627" spans="15:25">
      <c r="O627" s="46"/>
      <c r="Y627" s="46"/>
    </row>
    <row r="628" spans="15:25">
      <c r="O628" s="46"/>
      <c r="Y628" s="46"/>
    </row>
    <row r="629" spans="15:25">
      <c r="O629" s="46"/>
      <c r="Y629" s="46"/>
    </row>
    <row r="630" spans="15:25">
      <c r="O630" s="46"/>
      <c r="Y630" s="46"/>
    </row>
    <row r="631" spans="15:25">
      <c r="O631" s="46"/>
      <c r="Y631" s="46"/>
    </row>
    <row r="632" spans="15:25">
      <c r="O632" s="46"/>
      <c r="Y632" s="46"/>
    </row>
    <row r="633" spans="15:25">
      <c r="O633" s="46"/>
      <c r="Y633" s="46"/>
    </row>
    <row r="634" spans="15:25">
      <c r="O634" s="46"/>
      <c r="Y634" s="46"/>
    </row>
    <row r="635" spans="15:25">
      <c r="O635" s="46"/>
      <c r="Y635" s="46"/>
    </row>
    <row r="636" spans="15:25">
      <c r="O636" s="46"/>
      <c r="Y636" s="46"/>
    </row>
    <row r="637" spans="15:25">
      <c r="O637" s="46"/>
      <c r="Y637" s="46"/>
    </row>
    <row r="638" spans="15:25">
      <c r="O638" s="46"/>
      <c r="Y638" s="46"/>
    </row>
    <row r="639" spans="15:25">
      <c r="O639" s="46"/>
      <c r="Y639" s="46"/>
    </row>
    <row r="640" spans="15:25">
      <c r="O640" s="46"/>
      <c r="Y640" s="46"/>
    </row>
    <row r="641" spans="15:25">
      <c r="O641" s="46"/>
      <c r="Y641" s="46"/>
    </row>
    <row r="642" spans="15:25">
      <c r="O642" s="46"/>
      <c r="Y642" s="46"/>
    </row>
    <row r="643" spans="15:25">
      <c r="O643" s="46"/>
      <c r="Y643" s="46"/>
    </row>
    <row r="644" spans="15:25">
      <c r="O644" s="46"/>
      <c r="Y644" s="46"/>
    </row>
    <row r="645" spans="15:25">
      <c r="O645" s="46"/>
      <c r="Y645" s="46"/>
    </row>
    <row r="646" spans="15:25">
      <c r="O646" s="46"/>
      <c r="Y646" s="46"/>
    </row>
    <row r="647" spans="15:25">
      <c r="O647" s="46"/>
      <c r="Y647" s="46"/>
    </row>
    <row r="648" spans="15:25">
      <c r="O648" s="46"/>
      <c r="Y648" s="46"/>
    </row>
    <row r="649" spans="15:25">
      <c r="O649" s="46"/>
      <c r="Y649" s="46"/>
    </row>
    <row r="650" spans="15:25">
      <c r="O650" s="46"/>
      <c r="Y650" s="46"/>
    </row>
    <row r="651" spans="15:25">
      <c r="O651" s="46"/>
      <c r="Y651" s="46"/>
    </row>
    <row r="652" spans="15:25">
      <c r="O652" s="46"/>
      <c r="Y652" s="46"/>
    </row>
    <row r="653" spans="15:25">
      <c r="O653" s="46"/>
      <c r="Y653" s="46"/>
    </row>
    <row r="654" spans="15:25">
      <c r="O654" s="46"/>
      <c r="Y654" s="46"/>
    </row>
    <row r="655" spans="15:25">
      <c r="O655" s="46"/>
      <c r="Y655" s="46"/>
    </row>
    <row r="656" spans="15:25">
      <c r="O656" s="46"/>
      <c r="Y656" s="46"/>
    </row>
    <row r="657" spans="15:25">
      <c r="O657" s="46"/>
      <c r="Y657" s="46"/>
    </row>
    <row r="658" spans="15:25">
      <c r="O658" s="46"/>
      <c r="Y658" s="46"/>
    </row>
    <row r="659" spans="15:25">
      <c r="O659" s="46"/>
      <c r="Y659" s="46"/>
    </row>
    <row r="660" spans="15:25">
      <c r="O660" s="46"/>
      <c r="Y660" s="46"/>
    </row>
    <row r="661" spans="15:25">
      <c r="O661" s="46"/>
      <c r="Y661" s="46"/>
    </row>
    <row r="662" spans="15:25">
      <c r="O662" s="46"/>
      <c r="Y662" s="46"/>
    </row>
    <row r="663" spans="15:25">
      <c r="O663" s="46"/>
      <c r="Y663" s="46"/>
    </row>
    <row r="664" spans="15:25">
      <c r="O664" s="46"/>
      <c r="Y664" s="46"/>
    </row>
    <row r="665" spans="15:25">
      <c r="O665" s="46"/>
      <c r="Y665" s="46"/>
    </row>
    <row r="666" spans="15:25">
      <c r="O666" s="46"/>
      <c r="Y666" s="46"/>
    </row>
    <row r="667" spans="15:25">
      <c r="O667" s="46"/>
      <c r="Y667" s="46"/>
    </row>
    <row r="668" spans="15:25">
      <c r="O668" s="46"/>
      <c r="Y668" s="46"/>
    </row>
    <row r="669" spans="15:25">
      <c r="O669" s="46"/>
      <c r="Y669" s="46"/>
    </row>
    <row r="670" spans="15:25">
      <c r="O670" s="46"/>
      <c r="Y670" s="46"/>
    </row>
    <row r="671" spans="15:25">
      <c r="O671" s="46"/>
      <c r="Y671" s="46"/>
    </row>
    <row r="672" spans="15:25">
      <c r="O672" s="46"/>
      <c r="Y672" s="46"/>
    </row>
    <row r="673" spans="15:25">
      <c r="O673" s="46"/>
      <c r="Y673" s="46"/>
    </row>
    <row r="674" spans="15:25">
      <c r="O674" s="46"/>
      <c r="Y674" s="46"/>
    </row>
    <row r="675" spans="15:25">
      <c r="O675" s="46"/>
      <c r="Y675" s="46"/>
    </row>
    <row r="676" spans="15:25">
      <c r="O676" s="46"/>
      <c r="Y676" s="46"/>
    </row>
    <row r="677" spans="15:25">
      <c r="O677" s="46"/>
      <c r="Y677" s="46"/>
    </row>
    <row r="678" spans="15:25">
      <c r="O678" s="46"/>
      <c r="Y678" s="46"/>
    </row>
    <row r="679" spans="15:25">
      <c r="O679" s="46"/>
      <c r="Y679" s="46"/>
    </row>
    <row r="680" spans="15:25">
      <c r="O680" s="46"/>
      <c r="Y680" s="46"/>
    </row>
    <row r="681" spans="15:25">
      <c r="O681" s="46"/>
      <c r="Y681" s="46"/>
    </row>
    <row r="682" spans="15:25">
      <c r="O682" s="46"/>
      <c r="Y682" s="46"/>
    </row>
    <row r="683" spans="15:25">
      <c r="O683" s="46"/>
      <c r="Y683" s="46"/>
    </row>
    <row r="684" spans="15:25">
      <c r="O684" s="46"/>
      <c r="Y684" s="46"/>
    </row>
    <row r="685" spans="15:25">
      <c r="O685" s="46"/>
      <c r="Y685" s="46"/>
    </row>
    <row r="686" spans="15:25">
      <c r="O686" s="46"/>
      <c r="Y686" s="46"/>
    </row>
    <row r="687" spans="15:25">
      <c r="O687" s="46"/>
      <c r="Y687" s="46"/>
    </row>
    <row r="688" spans="15:25">
      <c r="O688" s="46"/>
      <c r="Y688" s="46"/>
    </row>
    <row r="689" spans="15:25">
      <c r="O689" s="46"/>
      <c r="Y689" s="46"/>
    </row>
    <row r="690" spans="15:25">
      <c r="O690" s="46"/>
      <c r="Y690" s="46"/>
    </row>
    <row r="691" spans="15:25">
      <c r="O691" s="46"/>
      <c r="Y691" s="46"/>
    </row>
    <row r="692" spans="15:25">
      <c r="O692" s="46"/>
      <c r="Y692" s="46"/>
    </row>
    <row r="693" spans="15:25">
      <c r="O693" s="46"/>
      <c r="Y693" s="46"/>
    </row>
    <row r="694" spans="15:25">
      <c r="O694" s="46"/>
      <c r="Y694" s="46"/>
    </row>
    <row r="695" spans="15:25">
      <c r="O695" s="46"/>
      <c r="Y695" s="46"/>
    </row>
    <row r="696" spans="15:25">
      <c r="O696" s="46"/>
      <c r="Y696" s="46"/>
    </row>
    <row r="697" spans="15:25">
      <c r="O697" s="46"/>
      <c r="Y697" s="46"/>
    </row>
    <row r="698" spans="15:25">
      <c r="O698" s="46"/>
      <c r="Y698" s="46"/>
    </row>
    <row r="699" spans="15:25">
      <c r="O699" s="46"/>
      <c r="Y699" s="46"/>
    </row>
    <row r="700" spans="15:25">
      <c r="O700" s="46"/>
      <c r="Y700" s="46"/>
    </row>
    <row r="701" spans="15:25">
      <c r="O701" s="46"/>
      <c r="Y701" s="46"/>
    </row>
    <row r="702" spans="15:25">
      <c r="O702" s="46"/>
      <c r="Y702" s="46"/>
    </row>
    <row r="703" spans="15:25">
      <c r="O703" s="46"/>
      <c r="Y703" s="46"/>
    </row>
    <row r="704" spans="15:25">
      <c r="O704" s="46"/>
      <c r="Y704" s="46"/>
    </row>
    <row r="705" spans="15:25">
      <c r="O705" s="46"/>
      <c r="Y705" s="46"/>
    </row>
    <row r="706" spans="15:25">
      <c r="O706" s="46"/>
      <c r="Y706" s="46"/>
    </row>
    <row r="707" spans="15:25">
      <c r="O707" s="46"/>
      <c r="Y707" s="46"/>
    </row>
    <row r="708" spans="15:25">
      <c r="O708" s="46"/>
      <c r="Y708" s="46"/>
    </row>
    <row r="709" spans="15:25">
      <c r="O709" s="46"/>
      <c r="Y709" s="46"/>
    </row>
    <row r="710" spans="15:25">
      <c r="O710" s="46"/>
      <c r="Y710" s="46"/>
    </row>
    <row r="711" spans="15:25">
      <c r="O711" s="46"/>
      <c r="Y711" s="46"/>
    </row>
    <row r="712" spans="15:25">
      <c r="O712" s="46"/>
      <c r="Y712" s="46"/>
    </row>
    <row r="713" spans="15:25">
      <c r="O713" s="46"/>
      <c r="Y713" s="46"/>
    </row>
    <row r="714" spans="15:25">
      <c r="O714" s="46"/>
      <c r="Y714" s="46"/>
    </row>
    <row r="715" spans="15:25">
      <c r="O715" s="46"/>
      <c r="Y715" s="46"/>
    </row>
    <row r="716" spans="15:25">
      <c r="O716" s="46"/>
      <c r="Y716" s="46"/>
    </row>
    <row r="717" spans="15:25">
      <c r="O717" s="46"/>
      <c r="Y717" s="46"/>
    </row>
    <row r="718" spans="15:25">
      <c r="O718" s="46"/>
      <c r="Y718" s="46"/>
    </row>
    <row r="719" spans="15:25">
      <c r="O719" s="46"/>
      <c r="Y719" s="46"/>
    </row>
    <row r="720" spans="15:25">
      <c r="O720" s="46"/>
      <c r="Y720" s="46"/>
    </row>
    <row r="721" spans="15:25">
      <c r="O721" s="46"/>
      <c r="Y721" s="46"/>
    </row>
    <row r="722" spans="15:25">
      <c r="O722" s="46"/>
      <c r="Y722" s="46"/>
    </row>
    <row r="723" spans="15:25">
      <c r="O723" s="46"/>
      <c r="Y723" s="46"/>
    </row>
    <row r="724" spans="15:25">
      <c r="O724" s="46"/>
      <c r="Y724" s="46"/>
    </row>
    <row r="725" spans="15:25">
      <c r="O725" s="46"/>
      <c r="Y725" s="46"/>
    </row>
    <row r="726" spans="15:25">
      <c r="O726" s="46"/>
      <c r="Y726" s="46"/>
    </row>
    <row r="727" spans="15:25">
      <c r="O727" s="46"/>
      <c r="Y727" s="46"/>
    </row>
    <row r="728" spans="15:25">
      <c r="O728" s="46"/>
      <c r="Y728" s="46"/>
    </row>
    <row r="729" spans="15:25">
      <c r="O729" s="46"/>
      <c r="Y729" s="46"/>
    </row>
    <row r="730" spans="15:25">
      <c r="O730" s="46"/>
      <c r="Y730" s="46"/>
    </row>
    <row r="731" spans="15:25">
      <c r="O731" s="46"/>
      <c r="Y731" s="46"/>
    </row>
    <row r="732" spans="15:25">
      <c r="O732" s="46"/>
      <c r="Y732" s="46"/>
    </row>
    <row r="733" spans="15:25">
      <c r="O733" s="46"/>
      <c r="Y733" s="46"/>
    </row>
    <row r="734" spans="15:25">
      <c r="O734" s="46"/>
      <c r="Y734" s="46"/>
    </row>
    <row r="735" spans="15:25">
      <c r="O735" s="46"/>
      <c r="Y735" s="46"/>
    </row>
    <row r="736" spans="15:25">
      <c r="O736" s="46"/>
      <c r="Y736" s="46"/>
    </row>
    <row r="737" spans="15:25">
      <c r="O737" s="46"/>
      <c r="Y737" s="46"/>
    </row>
    <row r="738" spans="15:25">
      <c r="O738" s="46"/>
      <c r="Y738" s="46"/>
    </row>
    <row r="739" spans="15:25">
      <c r="O739" s="46"/>
      <c r="Y739" s="46"/>
    </row>
    <row r="740" spans="15:25">
      <c r="O740" s="46"/>
      <c r="Y740" s="46"/>
    </row>
    <row r="741" spans="15:25">
      <c r="O741" s="46"/>
      <c r="Y741" s="46"/>
    </row>
    <row r="742" spans="15:25">
      <c r="O742" s="46"/>
      <c r="Y742" s="46"/>
    </row>
    <row r="743" spans="15:25">
      <c r="O743" s="46"/>
      <c r="Y743" s="46"/>
    </row>
    <row r="744" spans="15:25">
      <c r="O744" s="46"/>
      <c r="Y744" s="46"/>
    </row>
    <row r="745" spans="15:25">
      <c r="O745" s="46"/>
      <c r="Y745" s="46"/>
    </row>
    <row r="746" spans="15:25">
      <c r="O746" s="46"/>
      <c r="Y746" s="46"/>
    </row>
    <row r="747" spans="15:25">
      <c r="O747" s="46"/>
      <c r="Y747" s="46"/>
    </row>
    <row r="748" spans="15:25">
      <c r="O748" s="46"/>
      <c r="Y748" s="46"/>
    </row>
    <row r="749" spans="15:25">
      <c r="O749" s="46"/>
      <c r="Y749" s="46"/>
    </row>
    <row r="750" spans="15:25">
      <c r="O750" s="46"/>
      <c r="Y750" s="46"/>
    </row>
    <row r="751" spans="15:25">
      <c r="O751" s="46"/>
      <c r="Y751" s="46"/>
    </row>
    <row r="752" spans="15:25">
      <c r="O752" s="46"/>
      <c r="Y752" s="46"/>
    </row>
    <row r="753" spans="15:25">
      <c r="O753" s="46"/>
      <c r="Y753" s="46"/>
    </row>
    <row r="754" spans="15:25">
      <c r="O754" s="46"/>
      <c r="Y754" s="46"/>
    </row>
    <row r="755" spans="15:25">
      <c r="O755" s="46"/>
      <c r="Y755" s="46"/>
    </row>
    <row r="756" spans="15:25">
      <c r="O756" s="46"/>
      <c r="Y756" s="46"/>
    </row>
    <row r="757" spans="15:25">
      <c r="O757" s="46"/>
      <c r="Y757" s="46"/>
    </row>
    <row r="758" spans="15:25">
      <c r="O758" s="46"/>
      <c r="Y758" s="46"/>
    </row>
    <row r="759" spans="15:25">
      <c r="O759" s="46"/>
      <c r="Y759" s="46"/>
    </row>
    <row r="760" spans="15:25">
      <c r="O760" s="46"/>
      <c r="Y760" s="46"/>
    </row>
    <row r="761" spans="15:25">
      <c r="O761" s="46"/>
      <c r="Y761" s="46"/>
    </row>
    <row r="762" spans="15:25">
      <c r="O762" s="46"/>
      <c r="Y762" s="46"/>
    </row>
    <row r="763" spans="15:25">
      <c r="O763" s="46"/>
      <c r="Y763" s="46"/>
    </row>
    <row r="764" spans="15:25">
      <c r="O764" s="46"/>
      <c r="Y764" s="46"/>
    </row>
    <row r="765" spans="15:25">
      <c r="O765" s="46">
        <v>75.900000000000006</v>
      </c>
      <c r="Y765" s="46">
        <v>75.900000000000006</v>
      </c>
    </row>
    <row r="766" spans="15:25">
      <c r="O766" s="46">
        <v>76</v>
      </c>
      <c r="Y766" s="46">
        <v>76</v>
      </c>
    </row>
    <row r="767" spans="15:25">
      <c r="O767" s="46">
        <v>76.099999999999994</v>
      </c>
      <c r="Y767" s="46">
        <v>76.099999999999994</v>
      </c>
    </row>
    <row r="768" spans="15:25">
      <c r="O768" s="46">
        <v>76.2</v>
      </c>
      <c r="Y768" s="46">
        <v>76.2</v>
      </c>
    </row>
    <row r="769" spans="15:25">
      <c r="O769" s="46">
        <v>76.3</v>
      </c>
      <c r="Y769" s="46">
        <v>76.3</v>
      </c>
    </row>
    <row r="770" spans="15:25">
      <c r="O770" s="46">
        <v>76.400000000000006</v>
      </c>
      <c r="Y770" s="46">
        <v>76.400000000000006</v>
      </c>
    </row>
    <row r="771" spans="15:25">
      <c r="O771" s="46">
        <v>76.5</v>
      </c>
      <c r="Y771" s="46">
        <v>76.5</v>
      </c>
    </row>
    <row r="772" spans="15:25">
      <c r="O772" s="46">
        <v>76.599999999999994</v>
      </c>
      <c r="Y772" s="46">
        <v>76.599999999999994</v>
      </c>
    </row>
    <row r="773" spans="15:25">
      <c r="O773" s="46">
        <v>76.7</v>
      </c>
      <c r="Y773" s="46">
        <v>76.7</v>
      </c>
    </row>
    <row r="774" spans="15:25">
      <c r="O774" s="46">
        <v>76.8</v>
      </c>
      <c r="Y774" s="46">
        <v>76.8</v>
      </c>
    </row>
    <row r="775" spans="15:25">
      <c r="O775" s="46">
        <v>76.900000000000006</v>
      </c>
      <c r="Y775" s="46">
        <v>76.900000000000006</v>
      </c>
    </row>
    <row r="776" spans="15:25">
      <c r="O776" s="46">
        <v>77</v>
      </c>
      <c r="Y776" s="46">
        <v>77</v>
      </c>
    </row>
    <row r="777" spans="15:25">
      <c r="O777" s="46">
        <v>77.099999999999994</v>
      </c>
      <c r="Y777" s="46">
        <v>77.099999999999994</v>
      </c>
    </row>
    <row r="778" spans="15:25">
      <c r="O778" s="46">
        <v>77.2</v>
      </c>
      <c r="Y778" s="46">
        <v>77.2</v>
      </c>
    </row>
    <row r="779" spans="15:25">
      <c r="O779" s="46">
        <v>77.3</v>
      </c>
      <c r="Y779" s="46">
        <v>77.3</v>
      </c>
    </row>
    <row r="780" spans="15:25">
      <c r="O780" s="46">
        <v>77.400000000000006</v>
      </c>
      <c r="Y780" s="46">
        <v>77.400000000000006</v>
      </c>
    </row>
    <row r="781" spans="15:25">
      <c r="O781" s="46">
        <v>77.5</v>
      </c>
      <c r="Y781" s="46">
        <v>77.5</v>
      </c>
    </row>
    <row r="782" spans="15:25">
      <c r="O782" s="46">
        <v>77.599999999999994</v>
      </c>
      <c r="Y782" s="46">
        <v>77.599999999999994</v>
      </c>
    </row>
    <row r="783" spans="15:25">
      <c r="O783" s="46">
        <v>77.7</v>
      </c>
      <c r="Y783" s="46">
        <v>77.7</v>
      </c>
    </row>
    <row r="784" spans="15:25">
      <c r="O784" s="46">
        <v>77.8</v>
      </c>
      <c r="Y784" s="46">
        <v>77.8</v>
      </c>
    </row>
    <row r="785" spans="15:25">
      <c r="O785" s="46">
        <v>77.900000000000006</v>
      </c>
      <c r="Y785" s="46">
        <v>77.900000000000006</v>
      </c>
    </row>
    <row r="786" spans="15:25">
      <c r="O786" s="46">
        <v>78</v>
      </c>
      <c r="Y786" s="46">
        <v>78</v>
      </c>
    </row>
    <row r="787" spans="15:25">
      <c r="O787" s="46">
        <v>78.099999999999994</v>
      </c>
      <c r="Y787" s="46">
        <v>78.099999999999994</v>
      </c>
    </row>
    <row r="788" spans="15:25">
      <c r="O788" s="46">
        <v>78.2</v>
      </c>
      <c r="Y788" s="46">
        <v>78.2</v>
      </c>
    </row>
    <row r="789" spans="15:25">
      <c r="O789" s="46">
        <v>78.3</v>
      </c>
      <c r="Y789" s="46">
        <v>78.3</v>
      </c>
    </row>
    <row r="790" spans="15:25">
      <c r="O790" s="46">
        <v>78.400000000000006</v>
      </c>
      <c r="Y790" s="46">
        <v>78.400000000000006</v>
      </c>
    </row>
    <row r="791" spans="15:25">
      <c r="O791" s="46">
        <v>78.5</v>
      </c>
      <c r="Y791" s="46">
        <v>78.5</v>
      </c>
    </row>
    <row r="792" spans="15:25">
      <c r="O792" s="46">
        <v>78.599999999999994</v>
      </c>
      <c r="Y792" s="46">
        <v>78.599999999999994</v>
      </c>
    </row>
    <row r="793" spans="15:25">
      <c r="O793" s="46">
        <v>78.7</v>
      </c>
      <c r="Y793" s="46">
        <v>78.7</v>
      </c>
    </row>
    <row r="794" spans="15:25">
      <c r="O794" s="46">
        <v>78.8</v>
      </c>
      <c r="Y794" s="46">
        <v>78.8</v>
      </c>
    </row>
    <row r="795" spans="15:25">
      <c r="O795" s="46">
        <v>78.900000000000006</v>
      </c>
      <c r="Y795" s="46">
        <v>78.900000000000006</v>
      </c>
    </row>
    <row r="796" spans="15:25">
      <c r="O796" s="46">
        <v>79</v>
      </c>
      <c r="Y796" s="46">
        <v>79</v>
      </c>
    </row>
    <row r="797" spans="15:25">
      <c r="O797" s="46">
        <v>79.099999999999994</v>
      </c>
      <c r="Y797" s="46">
        <v>79.099999999999994</v>
      </c>
    </row>
    <row r="798" spans="15:25">
      <c r="O798" s="46">
        <v>79.2</v>
      </c>
      <c r="Y798" s="46">
        <v>79.2</v>
      </c>
    </row>
    <row r="799" spans="15:25">
      <c r="O799" s="46">
        <v>79.3</v>
      </c>
      <c r="Y799" s="46">
        <v>79.3</v>
      </c>
    </row>
    <row r="800" spans="15:25">
      <c r="O800" s="46">
        <v>79.400000000000006</v>
      </c>
      <c r="Y800" s="46">
        <v>79.400000000000006</v>
      </c>
    </row>
    <row r="801" spans="15:25">
      <c r="O801" s="46">
        <v>79.5</v>
      </c>
      <c r="Y801" s="46">
        <v>79.5</v>
      </c>
    </row>
    <row r="802" spans="15:25">
      <c r="O802" s="46">
        <v>79.599999999999994</v>
      </c>
      <c r="Y802" s="46">
        <v>79.599999999999994</v>
      </c>
    </row>
    <row r="803" spans="15:25">
      <c r="O803" s="46">
        <v>79.7</v>
      </c>
      <c r="Y803" s="46">
        <v>79.7</v>
      </c>
    </row>
    <row r="804" spans="15:25">
      <c r="O804" s="46">
        <v>79.8</v>
      </c>
      <c r="Y804" s="46">
        <v>79.8</v>
      </c>
    </row>
    <row r="805" spans="15:25">
      <c r="O805" s="46">
        <v>79.900000000000006</v>
      </c>
      <c r="Y805" s="46">
        <v>79.900000000000006</v>
      </c>
    </row>
    <row r="806" spans="15:25">
      <c r="O806" s="46">
        <v>80</v>
      </c>
      <c r="Y806" s="46">
        <v>80</v>
      </c>
    </row>
    <row r="807" spans="15:25">
      <c r="O807" s="46">
        <v>80.099999999999994</v>
      </c>
      <c r="Y807" s="46">
        <v>80.099999999999994</v>
      </c>
    </row>
    <row r="808" spans="15:25">
      <c r="O808" s="46">
        <v>80.2</v>
      </c>
      <c r="Y808" s="46">
        <v>80.2</v>
      </c>
    </row>
    <row r="809" spans="15:25">
      <c r="O809" s="46">
        <v>80.3</v>
      </c>
      <c r="Y809" s="46">
        <v>80.3</v>
      </c>
    </row>
    <row r="810" spans="15:25">
      <c r="O810" s="46">
        <v>80.400000000000006</v>
      </c>
      <c r="Y810" s="46">
        <v>80.400000000000006</v>
      </c>
    </row>
    <row r="811" spans="15:25">
      <c r="O811" s="46">
        <v>80.5</v>
      </c>
      <c r="Y811" s="46">
        <v>80.5</v>
      </c>
    </row>
    <row r="812" spans="15:25">
      <c r="O812" s="46">
        <v>80.599999999999994</v>
      </c>
      <c r="Y812" s="46">
        <v>80.599999999999994</v>
      </c>
    </row>
    <row r="813" spans="15:25">
      <c r="O813" s="46">
        <v>80.7</v>
      </c>
      <c r="Y813" s="46">
        <v>80.7</v>
      </c>
    </row>
    <row r="814" spans="15:25">
      <c r="O814" s="46">
        <v>80.8</v>
      </c>
      <c r="Y814" s="46">
        <v>80.8</v>
      </c>
    </row>
    <row r="815" spans="15:25">
      <c r="O815" s="46">
        <v>80.900000000000006</v>
      </c>
      <c r="Y815" s="46">
        <v>80.900000000000006</v>
      </c>
    </row>
    <row r="816" spans="15:25">
      <c r="O816" s="46">
        <v>81</v>
      </c>
      <c r="Y816" s="46">
        <v>81</v>
      </c>
    </row>
    <row r="817" spans="15:25">
      <c r="O817" s="46">
        <v>81.099999999999994</v>
      </c>
      <c r="Y817" s="46">
        <v>81.099999999999994</v>
      </c>
    </row>
    <row r="818" spans="15:25">
      <c r="O818" s="46">
        <v>81.2</v>
      </c>
      <c r="Y818" s="46">
        <v>81.2</v>
      </c>
    </row>
    <row r="819" spans="15:25">
      <c r="O819" s="46">
        <v>81.3</v>
      </c>
      <c r="Y819" s="46">
        <v>81.3</v>
      </c>
    </row>
    <row r="820" spans="15:25">
      <c r="O820" s="46">
        <v>81.400000000000006</v>
      </c>
      <c r="Y820" s="46">
        <v>81.400000000000006</v>
      </c>
    </row>
    <row r="821" spans="15:25">
      <c r="O821" s="46">
        <v>81.5</v>
      </c>
      <c r="Y821" s="46">
        <v>81.5</v>
      </c>
    </row>
    <row r="822" spans="15:25">
      <c r="O822" s="46">
        <v>81.599999999999994</v>
      </c>
      <c r="Y822" s="46">
        <v>81.599999999999994</v>
      </c>
    </row>
    <row r="823" spans="15:25">
      <c r="O823" s="46">
        <v>81.7</v>
      </c>
      <c r="Y823" s="46">
        <v>81.7</v>
      </c>
    </row>
    <row r="824" spans="15:25">
      <c r="O824" s="46">
        <v>81.8</v>
      </c>
      <c r="Y824" s="46">
        <v>81.8</v>
      </c>
    </row>
    <row r="825" spans="15:25">
      <c r="O825" s="46">
        <v>81.900000000000006</v>
      </c>
      <c r="Y825" s="46">
        <v>81.900000000000006</v>
      </c>
    </row>
    <row r="826" spans="15:25">
      <c r="O826" s="46">
        <v>82</v>
      </c>
      <c r="Y826" s="46">
        <v>82</v>
      </c>
    </row>
    <row r="827" spans="15:25">
      <c r="O827" s="46">
        <v>82.1</v>
      </c>
      <c r="Y827" s="46">
        <v>82.1</v>
      </c>
    </row>
    <row r="828" spans="15:25">
      <c r="O828" s="46">
        <v>82.2</v>
      </c>
      <c r="Y828" s="46">
        <v>82.2</v>
      </c>
    </row>
    <row r="829" spans="15:25">
      <c r="O829" s="46">
        <v>82.3</v>
      </c>
      <c r="Y829" s="46">
        <v>82.3</v>
      </c>
    </row>
    <row r="830" spans="15:25">
      <c r="O830" s="46">
        <v>82.4</v>
      </c>
      <c r="Y830" s="46">
        <v>82.4</v>
      </c>
    </row>
    <row r="831" spans="15:25">
      <c r="O831" s="46">
        <v>82.5</v>
      </c>
      <c r="Y831" s="46">
        <v>82.5</v>
      </c>
    </row>
    <row r="832" spans="15:25">
      <c r="O832" s="46">
        <v>82.6</v>
      </c>
      <c r="Y832" s="46">
        <v>82.6</v>
      </c>
    </row>
    <row r="833" spans="15:25">
      <c r="O833" s="46">
        <v>82.7</v>
      </c>
      <c r="Y833" s="46">
        <v>82.7</v>
      </c>
    </row>
    <row r="834" spans="15:25">
      <c r="O834" s="46">
        <v>82.8</v>
      </c>
      <c r="Y834" s="46">
        <v>82.8</v>
      </c>
    </row>
    <row r="835" spans="15:25">
      <c r="O835" s="46">
        <v>82.9</v>
      </c>
      <c r="Y835" s="46">
        <v>82.9</v>
      </c>
    </row>
    <row r="836" spans="15:25">
      <c r="O836" s="46">
        <v>83</v>
      </c>
      <c r="Y836" s="46">
        <v>83</v>
      </c>
    </row>
    <row r="837" spans="15:25">
      <c r="O837" s="46">
        <v>83.1</v>
      </c>
      <c r="Y837" s="46">
        <v>83.1</v>
      </c>
    </row>
    <row r="838" spans="15:25">
      <c r="O838" s="46">
        <v>83.2</v>
      </c>
      <c r="Y838" s="46">
        <v>83.2</v>
      </c>
    </row>
    <row r="839" spans="15:25">
      <c r="O839" s="46">
        <v>83.3</v>
      </c>
      <c r="Y839" s="46">
        <v>83.3</v>
      </c>
    </row>
    <row r="840" spans="15:25">
      <c r="O840" s="46">
        <v>83.4</v>
      </c>
      <c r="Y840" s="46">
        <v>83.4</v>
      </c>
    </row>
    <row r="841" spans="15:25">
      <c r="O841" s="46">
        <v>83.5</v>
      </c>
      <c r="Y841" s="46">
        <v>83.5</v>
      </c>
    </row>
    <row r="842" spans="15:25">
      <c r="O842" s="46">
        <v>83.6</v>
      </c>
      <c r="Y842" s="46">
        <v>83.6</v>
      </c>
    </row>
    <row r="843" spans="15:25">
      <c r="O843" s="46">
        <v>83.7</v>
      </c>
      <c r="Y843" s="46">
        <v>83.7</v>
      </c>
    </row>
    <row r="844" spans="15:25">
      <c r="O844" s="46">
        <v>83.8</v>
      </c>
      <c r="Y844" s="46">
        <v>83.8</v>
      </c>
    </row>
    <row r="845" spans="15:25">
      <c r="O845" s="46">
        <v>83.9</v>
      </c>
      <c r="Y845" s="46">
        <v>83.9</v>
      </c>
    </row>
    <row r="846" spans="15:25">
      <c r="O846" s="46">
        <v>84</v>
      </c>
      <c r="Y846" s="46">
        <v>84</v>
      </c>
    </row>
    <row r="847" spans="15:25">
      <c r="O847" s="46">
        <v>84.1</v>
      </c>
      <c r="Y847" s="46">
        <v>84.1</v>
      </c>
    </row>
    <row r="848" spans="15:25">
      <c r="O848" s="46">
        <v>84.2</v>
      </c>
      <c r="Y848" s="46">
        <v>84.2</v>
      </c>
    </row>
    <row r="849" spans="15:25">
      <c r="O849" s="46">
        <v>84.3</v>
      </c>
      <c r="Y849" s="46">
        <v>84.3</v>
      </c>
    </row>
    <row r="850" spans="15:25">
      <c r="O850" s="46">
        <v>84.4</v>
      </c>
      <c r="Y850" s="46">
        <v>84.4</v>
      </c>
    </row>
    <row r="851" spans="15:25">
      <c r="O851" s="46">
        <v>84.5</v>
      </c>
      <c r="Y851" s="46">
        <v>84.5</v>
      </c>
    </row>
    <row r="852" spans="15:25">
      <c r="O852" s="46">
        <v>84.6</v>
      </c>
      <c r="Y852" s="46">
        <v>84.6</v>
      </c>
    </row>
    <row r="853" spans="15:25">
      <c r="O853" s="46">
        <v>84.7</v>
      </c>
      <c r="Y853" s="46">
        <v>84.7</v>
      </c>
    </row>
    <row r="854" spans="15:25">
      <c r="O854" s="46">
        <v>84.8</v>
      </c>
      <c r="Y854" s="46">
        <v>84.8</v>
      </c>
    </row>
    <row r="855" spans="15:25">
      <c r="O855" s="46">
        <v>84.9</v>
      </c>
      <c r="Y855" s="46">
        <v>84.9</v>
      </c>
    </row>
    <row r="856" spans="15:25">
      <c r="O856" s="46">
        <v>85</v>
      </c>
      <c r="Y856" s="46">
        <v>85</v>
      </c>
    </row>
    <row r="857" spans="15:25">
      <c r="O857" s="46">
        <v>85.1</v>
      </c>
      <c r="Y857" s="46">
        <v>85.1</v>
      </c>
    </row>
    <row r="858" spans="15:25">
      <c r="O858" s="46">
        <v>85.2</v>
      </c>
      <c r="Y858" s="46">
        <v>85.2</v>
      </c>
    </row>
    <row r="859" spans="15:25">
      <c r="O859" s="46">
        <v>85.3</v>
      </c>
      <c r="Y859" s="46">
        <v>85.3</v>
      </c>
    </row>
    <row r="860" spans="15:25">
      <c r="O860" s="46">
        <v>85.4</v>
      </c>
      <c r="Y860" s="46">
        <v>85.4</v>
      </c>
    </row>
    <row r="861" spans="15:25">
      <c r="O861" s="46">
        <v>85.5</v>
      </c>
      <c r="Y861" s="46">
        <v>85.5</v>
      </c>
    </row>
    <row r="862" spans="15:25">
      <c r="O862" s="46">
        <v>85.6</v>
      </c>
      <c r="Y862" s="46">
        <v>85.6</v>
      </c>
    </row>
    <row r="863" spans="15:25">
      <c r="O863" s="46">
        <v>85.7</v>
      </c>
      <c r="Y863" s="46">
        <v>85.7</v>
      </c>
    </row>
    <row r="864" spans="15:25">
      <c r="O864" s="46">
        <v>85.8</v>
      </c>
      <c r="Y864" s="46">
        <v>85.8</v>
      </c>
    </row>
    <row r="865" spans="15:25">
      <c r="O865" s="46">
        <v>85.9</v>
      </c>
      <c r="Y865" s="46">
        <v>85.9</v>
      </c>
    </row>
    <row r="866" spans="15:25">
      <c r="O866" s="46">
        <v>86</v>
      </c>
      <c r="Y866" s="46">
        <v>86</v>
      </c>
    </row>
    <row r="867" spans="15:25">
      <c r="O867" s="46">
        <v>86.1</v>
      </c>
      <c r="Y867" s="46">
        <v>86.1</v>
      </c>
    </row>
    <row r="868" spans="15:25">
      <c r="O868" s="46">
        <v>86.2</v>
      </c>
      <c r="Y868" s="46">
        <v>86.2</v>
      </c>
    </row>
    <row r="869" spans="15:25">
      <c r="O869" s="46">
        <v>86.3</v>
      </c>
      <c r="Y869" s="46">
        <v>86.3</v>
      </c>
    </row>
    <row r="870" spans="15:25">
      <c r="O870" s="46">
        <v>86.4</v>
      </c>
      <c r="Y870" s="46">
        <v>86.4</v>
      </c>
    </row>
    <row r="871" spans="15:25">
      <c r="O871" s="46">
        <v>86.5</v>
      </c>
      <c r="Y871" s="46">
        <v>86.5</v>
      </c>
    </row>
    <row r="872" spans="15:25">
      <c r="O872" s="46">
        <v>86.6</v>
      </c>
      <c r="Y872" s="46">
        <v>86.6</v>
      </c>
    </row>
    <row r="873" spans="15:25">
      <c r="O873" s="46">
        <v>86.7</v>
      </c>
      <c r="Y873" s="46">
        <v>86.7</v>
      </c>
    </row>
    <row r="874" spans="15:25">
      <c r="O874" s="46">
        <v>86.8</v>
      </c>
      <c r="Y874" s="46">
        <v>86.8</v>
      </c>
    </row>
    <row r="875" spans="15:25">
      <c r="O875" s="46">
        <v>86.9</v>
      </c>
      <c r="Y875" s="46">
        <v>86.9</v>
      </c>
    </row>
    <row r="876" spans="15:25">
      <c r="O876" s="46">
        <v>87</v>
      </c>
      <c r="Y876" s="46">
        <v>87</v>
      </c>
    </row>
    <row r="877" spans="15:25">
      <c r="O877" s="46">
        <v>87.1</v>
      </c>
      <c r="Y877" s="46">
        <v>87.1</v>
      </c>
    </row>
    <row r="878" spans="15:25">
      <c r="O878" s="46">
        <v>87.2</v>
      </c>
      <c r="Y878" s="46">
        <v>87.2</v>
      </c>
    </row>
    <row r="879" spans="15:25">
      <c r="O879" s="46">
        <v>87.3</v>
      </c>
      <c r="Y879" s="46">
        <v>87.3</v>
      </c>
    </row>
    <row r="880" spans="15:25">
      <c r="O880" s="46">
        <v>87.4</v>
      </c>
      <c r="Y880" s="46">
        <v>87.4</v>
      </c>
    </row>
    <row r="881" spans="15:25">
      <c r="O881" s="46">
        <v>87.5</v>
      </c>
      <c r="Y881" s="46">
        <v>87.5</v>
      </c>
    </row>
    <row r="882" spans="15:25">
      <c r="O882" s="46">
        <v>87.6</v>
      </c>
      <c r="Y882" s="46">
        <v>87.6</v>
      </c>
    </row>
    <row r="883" spans="15:25">
      <c r="O883" s="46">
        <v>87.7</v>
      </c>
      <c r="Y883" s="46">
        <v>87.7</v>
      </c>
    </row>
    <row r="884" spans="15:25">
      <c r="O884" s="46">
        <v>87.8</v>
      </c>
      <c r="Y884" s="46">
        <v>87.8</v>
      </c>
    </row>
    <row r="885" spans="15:25">
      <c r="O885" s="46">
        <v>87.9</v>
      </c>
      <c r="Y885" s="46">
        <v>87.9</v>
      </c>
    </row>
    <row r="886" spans="15:25">
      <c r="O886" s="46">
        <v>88</v>
      </c>
      <c r="Y886" s="46">
        <v>88</v>
      </c>
    </row>
    <row r="887" spans="15:25">
      <c r="O887" s="46">
        <v>88.1</v>
      </c>
      <c r="Y887" s="46">
        <v>88.1</v>
      </c>
    </row>
    <row r="888" spans="15:25">
      <c r="O888" s="46">
        <v>88.2</v>
      </c>
      <c r="Y888" s="46">
        <v>88.2</v>
      </c>
    </row>
    <row r="889" spans="15:25">
      <c r="O889" s="46">
        <v>88.3</v>
      </c>
      <c r="Y889" s="46">
        <v>88.3</v>
      </c>
    </row>
    <row r="890" spans="15:25">
      <c r="O890" s="46">
        <v>88.4</v>
      </c>
      <c r="Y890" s="46">
        <v>88.4</v>
      </c>
    </row>
    <row r="891" spans="15:25">
      <c r="O891" s="46">
        <v>88.5</v>
      </c>
      <c r="Y891" s="46">
        <v>88.5</v>
      </c>
    </row>
    <row r="892" spans="15:25">
      <c r="O892" s="46">
        <v>88.6</v>
      </c>
      <c r="Y892" s="46">
        <v>88.6</v>
      </c>
    </row>
    <row r="893" spans="15:25">
      <c r="O893" s="46">
        <v>88.7</v>
      </c>
      <c r="Y893" s="46">
        <v>88.7</v>
      </c>
    </row>
    <row r="894" spans="15:25">
      <c r="O894" s="46">
        <v>88.8</v>
      </c>
      <c r="Y894" s="46">
        <v>88.8</v>
      </c>
    </row>
    <row r="895" spans="15:25">
      <c r="O895" s="46">
        <v>88.9</v>
      </c>
      <c r="Y895" s="46">
        <v>88.9</v>
      </c>
    </row>
    <row r="896" spans="15:25">
      <c r="O896" s="46">
        <v>89</v>
      </c>
      <c r="Y896" s="46">
        <v>89</v>
      </c>
    </row>
    <row r="897" spans="15:25">
      <c r="O897" s="46">
        <v>89.1</v>
      </c>
      <c r="Y897" s="46">
        <v>89.1</v>
      </c>
    </row>
    <row r="898" spans="15:25">
      <c r="O898" s="46">
        <v>89.2</v>
      </c>
      <c r="Y898" s="46">
        <v>89.2</v>
      </c>
    </row>
    <row r="899" spans="15:25">
      <c r="O899" s="46">
        <v>89.3</v>
      </c>
      <c r="Y899" s="46">
        <v>89.3</v>
      </c>
    </row>
    <row r="900" spans="15:25">
      <c r="O900" s="46">
        <v>89.4</v>
      </c>
      <c r="Y900" s="46">
        <v>89.4</v>
      </c>
    </row>
    <row r="901" spans="15:25">
      <c r="O901" s="46">
        <v>89.5</v>
      </c>
      <c r="Y901" s="46">
        <v>89.5</v>
      </c>
    </row>
    <row r="902" spans="15:25">
      <c r="O902" s="46">
        <v>89.6</v>
      </c>
      <c r="Y902" s="46">
        <v>89.6</v>
      </c>
    </row>
    <row r="903" spans="15:25">
      <c r="O903" s="46">
        <v>89.7</v>
      </c>
      <c r="Y903" s="46">
        <v>89.7</v>
      </c>
    </row>
    <row r="904" spans="15:25">
      <c r="O904" s="46">
        <v>89.8</v>
      </c>
      <c r="Y904" s="46">
        <v>89.8</v>
      </c>
    </row>
    <row r="905" spans="15:25">
      <c r="O905" s="46">
        <v>89.9</v>
      </c>
      <c r="Y905" s="46">
        <v>89.9</v>
      </c>
    </row>
    <row r="906" spans="15:25">
      <c r="O906" s="46">
        <v>90</v>
      </c>
      <c r="Y906" s="46">
        <v>90</v>
      </c>
    </row>
    <row r="907" spans="15:25">
      <c r="O907" s="46">
        <v>90.1</v>
      </c>
      <c r="Y907" s="46">
        <v>90.1</v>
      </c>
    </row>
    <row r="908" spans="15:25">
      <c r="O908" s="46">
        <v>90.2</v>
      </c>
      <c r="Y908" s="46">
        <v>90.2</v>
      </c>
    </row>
    <row r="909" spans="15:25">
      <c r="O909" s="46">
        <v>90.3</v>
      </c>
      <c r="Y909" s="46">
        <v>90.3</v>
      </c>
    </row>
    <row r="910" spans="15:25">
      <c r="O910" s="46">
        <v>90.4</v>
      </c>
      <c r="Y910" s="46">
        <v>90.4</v>
      </c>
    </row>
    <row r="911" spans="15:25">
      <c r="O911" s="46">
        <v>90.5</v>
      </c>
      <c r="Y911" s="46">
        <v>90.5</v>
      </c>
    </row>
    <row r="912" spans="15:25">
      <c r="O912" s="46">
        <v>90.6</v>
      </c>
      <c r="Y912" s="46">
        <v>90.6</v>
      </c>
    </row>
    <row r="913" spans="15:25">
      <c r="O913" s="46">
        <v>90.7</v>
      </c>
      <c r="Y913" s="46">
        <v>90.7</v>
      </c>
    </row>
    <row r="914" spans="15:25">
      <c r="O914" s="46">
        <v>90.8</v>
      </c>
      <c r="Y914" s="46">
        <v>90.8</v>
      </c>
    </row>
    <row r="915" spans="15:25">
      <c r="O915" s="46">
        <v>90.9</v>
      </c>
      <c r="Y915" s="46">
        <v>90.9</v>
      </c>
    </row>
    <row r="916" spans="15:25">
      <c r="O916" s="46">
        <v>91</v>
      </c>
      <c r="Y916" s="46">
        <v>91</v>
      </c>
    </row>
    <row r="917" spans="15:25">
      <c r="O917" s="46">
        <v>91.1</v>
      </c>
      <c r="Y917" s="46">
        <v>91.1</v>
      </c>
    </row>
    <row r="918" spans="15:25">
      <c r="O918" s="46">
        <v>91.2</v>
      </c>
      <c r="Y918" s="46">
        <v>91.2</v>
      </c>
    </row>
    <row r="919" spans="15:25">
      <c r="O919" s="46">
        <v>91.3</v>
      </c>
      <c r="Y919" s="46">
        <v>91.3</v>
      </c>
    </row>
    <row r="920" spans="15:25">
      <c r="O920" s="46">
        <v>91.4</v>
      </c>
      <c r="Y920" s="46">
        <v>91.4</v>
      </c>
    </row>
    <row r="921" spans="15:25">
      <c r="O921" s="46">
        <v>91.5</v>
      </c>
      <c r="Y921" s="46">
        <v>91.5</v>
      </c>
    </row>
    <row r="922" spans="15:25">
      <c r="O922" s="46">
        <v>91.6</v>
      </c>
      <c r="Y922" s="46">
        <v>91.6</v>
      </c>
    </row>
    <row r="923" spans="15:25">
      <c r="O923" s="46">
        <v>91.7</v>
      </c>
      <c r="Y923" s="46">
        <v>91.7</v>
      </c>
    </row>
    <row r="924" spans="15:25">
      <c r="O924" s="46">
        <v>91.8</v>
      </c>
      <c r="Y924" s="46">
        <v>91.8</v>
      </c>
    </row>
    <row r="925" spans="15:25">
      <c r="O925" s="46">
        <v>91.9</v>
      </c>
      <c r="Y925" s="46">
        <v>91.9</v>
      </c>
    </row>
    <row r="926" spans="15:25">
      <c r="O926" s="46">
        <v>92</v>
      </c>
      <c r="Y926" s="46">
        <v>92</v>
      </c>
    </row>
    <row r="927" spans="15:25">
      <c r="O927" s="46">
        <v>92.1</v>
      </c>
      <c r="Y927" s="46">
        <v>92.1</v>
      </c>
    </row>
    <row r="928" spans="15:25">
      <c r="O928" s="46">
        <v>92.2</v>
      </c>
      <c r="Y928" s="46">
        <v>92.2</v>
      </c>
    </row>
    <row r="929" spans="15:25">
      <c r="O929" s="46">
        <v>92.3</v>
      </c>
      <c r="Y929" s="46">
        <v>92.3</v>
      </c>
    </row>
    <row r="930" spans="15:25">
      <c r="O930" s="46">
        <v>92.4</v>
      </c>
      <c r="Y930" s="46">
        <v>92.4</v>
      </c>
    </row>
    <row r="931" spans="15:25">
      <c r="O931" s="46">
        <v>92.5</v>
      </c>
      <c r="Y931" s="46">
        <v>92.5</v>
      </c>
    </row>
    <row r="932" spans="15:25">
      <c r="O932" s="46">
        <v>92.6</v>
      </c>
      <c r="Y932" s="46">
        <v>92.6</v>
      </c>
    </row>
    <row r="933" spans="15:25">
      <c r="O933" s="46">
        <v>92.7</v>
      </c>
      <c r="Y933" s="46">
        <v>92.7</v>
      </c>
    </row>
    <row r="934" spans="15:25">
      <c r="O934" s="46">
        <v>92.8</v>
      </c>
      <c r="Y934" s="46">
        <v>92.8</v>
      </c>
    </row>
    <row r="935" spans="15:25">
      <c r="O935" s="46">
        <v>92.9</v>
      </c>
      <c r="Y935" s="46">
        <v>92.9</v>
      </c>
    </row>
    <row r="936" spans="15:25">
      <c r="O936" s="46">
        <v>93</v>
      </c>
      <c r="Y936" s="46">
        <v>93</v>
      </c>
    </row>
    <row r="937" spans="15:25">
      <c r="O937" s="46">
        <v>93.1</v>
      </c>
      <c r="Y937" s="46">
        <v>93.1</v>
      </c>
    </row>
    <row r="938" spans="15:25">
      <c r="O938" s="46">
        <v>93.2</v>
      </c>
      <c r="Y938" s="46">
        <v>93.2</v>
      </c>
    </row>
    <row r="939" spans="15:25">
      <c r="O939" s="46">
        <v>93.3</v>
      </c>
      <c r="Y939" s="46">
        <v>93.3</v>
      </c>
    </row>
    <row r="940" spans="15:25">
      <c r="O940" s="46">
        <v>93.4</v>
      </c>
      <c r="Y940" s="46">
        <v>93.4</v>
      </c>
    </row>
    <row r="941" spans="15:25">
      <c r="O941" s="46">
        <v>93.5</v>
      </c>
      <c r="Y941" s="46">
        <v>93.5</v>
      </c>
    </row>
    <row r="942" spans="15:25">
      <c r="O942" s="46">
        <v>93.6</v>
      </c>
      <c r="Y942" s="46">
        <v>93.6</v>
      </c>
    </row>
    <row r="943" spans="15:25">
      <c r="O943" s="46">
        <v>93.7</v>
      </c>
      <c r="Y943" s="46">
        <v>93.7</v>
      </c>
    </row>
    <row r="944" spans="15:25">
      <c r="O944" s="46">
        <v>93.8</v>
      </c>
      <c r="Y944" s="46">
        <v>93.8</v>
      </c>
    </row>
    <row r="945" spans="15:25">
      <c r="O945" s="46">
        <v>93.9</v>
      </c>
      <c r="Y945" s="46">
        <v>93.9</v>
      </c>
    </row>
    <row r="946" spans="15:25">
      <c r="O946" s="46">
        <v>94</v>
      </c>
      <c r="Y946" s="46">
        <v>94</v>
      </c>
    </row>
    <row r="947" spans="15:25">
      <c r="O947" s="46">
        <v>94.1</v>
      </c>
      <c r="Y947" s="46">
        <v>94.1</v>
      </c>
    </row>
    <row r="948" spans="15:25">
      <c r="O948" s="46">
        <v>94.2</v>
      </c>
      <c r="Y948" s="46">
        <v>94.2</v>
      </c>
    </row>
    <row r="949" spans="15:25">
      <c r="O949" s="46">
        <v>94.3</v>
      </c>
      <c r="Y949" s="46">
        <v>94.3</v>
      </c>
    </row>
    <row r="950" spans="15:25">
      <c r="O950" s="46">
        <v>94.4</v>
      </c>
      <c r="Y950" s="46">
        <v>94.4</v>
      </c>
    </row>
    <row r="951" spans="15:25">
      <c r="O951" s="46">
        <v>94.5</v>
      </c>
      <c r="Y951" s="46">
        <v>94.5</v>
      </c>
    </row>
    <row r="952" spans="15:25">
      <c r="O952" s="46">
        <v>94.6</v>
      </c>
      <c r="Y952" s="46">
        <v>94.6</v>
      </c>
    </row>
    <row r="953" spans="15:25">
      <c r="O953" s="46">
        <v>94.7</v>
      </c>
      <c r="Y953" s="46">
        <v>94.7</v>
      </c>
    </row>
    <row r="954" spans="15:25">
      <c r="O954" s="46">
        <v>94.8</v>
      </c>
      <c r="Y954" s="46">
        <v>94.8</v>
      </c>
    </row>
    <row r="955" spans="15:25">
      <c r="O955" s="46">
        <v>94.9</v>
      </c>
      <c r="Y955" s="46">
        <v>94.9</v>
      </c>
    </row>
    <row r="956" spans="15:25">
      <c r="O956" s="46">
        <v>95</v>
      </c>
      <c r="Y956" s="46">
        <v>95</v>
      </c>
    </row>
    <row r="957" spans="15:25">
      <c r="O957" s="46">
        <v>95.1</v>
      </c>
      <c r="Y957" s="46">
        <v>95.1</v>
      </c>
    </row>
    <row r="958" spans="15:25">
      <c r="O958" s="46">
        <v>95.2</v>
      </c>
      <c r="Y958" s="46">
        <v>95.2</v>
      </c>
    </row>
    <row r="959" spans="15:25">
      <c r="O959" s="46">
        <v>95.3</v>
      </c>
      <c r="Y959" s="46">
        <v>95.3</v>
      </c>
    </row>
    <row r="960" spans="15:25">
      <c r="O960" s="46">
        <v>95.4</v>
      </c>
      <c r="Y960" s="46">
        <v>95.4</v>
      </c>
    </row>
    <row r="961" spans="15:25">
      <c r="O961" s="46">
        <v>95.5</v>
      </c>
      <c r="Y961" s="46">
        <v>95.5</v>
      </c>
    </row>
    <row r="962" spans="15:25">
      <c r="O962" s="46">
        <v>95.6</v>
      </c>
      <c r="Y962" s="46">
        <v>95.6</v>
      </c>
    </row>
    <row r="963" spans="15:25">
      <c r="O963" s="46">
        <v>95.7</v>
      </c>
      <c r="Y963" s="46">
        <v>95.7</v>
      </c>
    </row>
    <row r="964" spans="15:25">
      <c r="O964" s="46">
        <v>95.8</v>
      </c>
      <c r="Y964" s="46">
        <v>95.8</v>
      </c>
    </row>
    <row r="965" spans="15:25">
      <c r="O965" s="46">
        <v>95.9</v>
      </c>
      <c r="Y965" s="46">
        <v>95.9</v>
      </c>
    </row>
    <row r="966" spans="15:25">
      <c r="O966" s="46">
        <v>96</v>
      </c>
      <c r="Y966" s="46">
        <v>96</v>
      </c>
    </row>
    <row r="967" spans="15:25">
      <c r="O967" s="46">
        <v>96.1</v>
      </c>
      <c r="Y967" s="46">
        <v>96.1</v>
      </c>
    </row>
    <row r="968" spans="15:25">
      <c r="O968" s="46">
        <v>96.2</v>
      </c>
      <c r="Y968" s="46">
        <v>96.2</v>
      </c>
    </row>
    <row r="969" spans="15:25">
      <c r="O969" s="46">
        <v>96.3</v>
      </c>
      <c r="Y969" s="46">
        <v>96.3</v>
      </c>
    </row>
    <row r="970" spans="15:25">
      <c r="O970" s="46">
        <v>96.4</v>
      </c>
      <c r="Y970" s="46">
        <v>96.4</v>
      </c>
    </row>
    <row r="971" spans="15:25">
      <c r="O971" s="46">
        <v>96.5</v>
      </c>
      <c r="Y971" s="46">
        <v>96.5</v>
      </c>
    </row>
    <row r="972" spans="15:25">
      <c r="O972" s="46">
        <v>96.6</v>
      </c>
      <c r="Y972" s="46">
        <v>96.6</v>
      </c>
    </row>
    <row r="973" spans="15:25">
      <c r="O973" s="46">
        <v>96.7</v>
      </c>
      <c r="Y973" s="46">
        <v>96.7</v>
      </c>
    </row>
    <row r="974" spans="15:25">
      <c r="O974" s="46">
        <v>96.8</v>
      </c>
      <c r="Y974" s="46">
        <v>96.8</v>
      </c>
    </row>
    <row r="975" spans="15:25">
      <c r="O975" s="46">
        <v>96.9</v>
      </c>
      <c r="Y975" s="46">
        <v>96.9</v>
      </c>
    </row>
    <row r="976" spans="15:25">
      <c r="O976" s="46">
        <v>97</v>
      </c>
      <c r="Y976" s="46">
        <v>97</v>
      </c>
    </row>
    <row r="977" spans="15:25">
      <c r="O977" s="46">
        <v>97.1</v>
      </c>
      <c r="Y977" s="46">
        <v>97.1</v>
      </c>
    </row>
    <row r="978" spans="15:25">
      <c r="O978" s="46">
        <v>97.2</v>
      </c>
      <c r="Y978" s="46">
        <v>97.2</v>
      </c>
    </row>
    <row r="979" spans="15:25">
      <c r="O979" s="46">
        <v>97.3</v>
      </c>
      <c r="Y979" s="46">
        <v>97.3</v>
      </c>
    </row>
    <row r="980" spans="15:25">
      <c r="O980" s="46">
        <v>97.4</v>
      </c>
      <c r="Y980" s="46">
        <v>97.4</v>
      </c>
    </row>
    <row r="981" spans="15:25">
      <c r="O981" s="46">
        <v>97.5</v>
      </c>
      <c r="Y981" s="46">
        <v>97.5</v>
      </c>
    </row>
    <row r="982" spans="15:25">
      <c r="O982" s="46">
        <v>97.6</v>
      </c>
      <c r="Y982" s="46">
        <v>97.6</v>
      </c>
    </row>
    <row r="983" spans="15:25">
      <c r="O983" s="46">
        <v>97.7</v>
      </c>
      <c r="Y983" s="46">
        <v>97.7</v>
      </c>
    </row>
    <row r="984" spans="15:25">
      <c r="O984" s="46">
        <v>97.8</v>
      </c>
      <c r="Y984" s="46">
        <v>97.8</v>
      </c>
    </row>
    <row r="985" spans="15:25">
      <c r="O985" s="46">
        <v>97.9</v>
      </c>
      <c r="Y985" s="46">
        <v>97.9</v>
      </c>
    </row>
    <row r="986" spans="15:25">
      <c r="O986" s="46">
        <v>98</v>
      </c>
      <c r="Y986" s="46">
        <v>98</v>
      </c>
    </row>
    <row r="987" spans="15:25">
      <c r="O987" s="46">
        <v>98.1</v>
      </c>
      <c r="Y987" s="46">
        <v>98.1</v>
      </c>
    </row>
    <row r="988" spans="15:25">
      <c r="O988" s="46">
        <v>98.2</v>
      </c>
      <c r="Y988" s="46">
        <v>98.2</v>
      </c>
    </row>
    <row r="989" spans="15:25">
      <c r="O989" s="46">
        <v>98.3</v>
      </c>
      <c r="Y989" s="46">
        <v>98.3</v>
      </c>
    </row>
    <row r="990" spans="15:25">
      <c r="O990" s="46">
        <v>98.4</v>
      </c>
      <c r="Y990" s="46">
        <v>98.4</v>
      </c>
    </row>
    <row r="991" spans="15:25">
      <c r="O991" s="46">
        <v>98.5</v>
      </c>
      <c r="Y991" s="46">
        <v>98.5</v>
      </c>
    </row>
    <row r="992" spans="15:25">
      <c r="O992" s="46">
        <v>98.6</v>
      </c>
      <c r="Y992" s="46">
        <v>98.6</v>
      </c>
    </row>
    <row r="993" spans="15:25">
      <c r="O993" s="46">
        <v>98.7</v>
      </c>
      <c r="Y993" s="46">
        <v>98.7</v>
      </c>
    </row>
    <row r="994" spans="15:25">
      <c r="O994" s="46">
        <v>98.8</v>
      </c>
      <c r="Y994" s="46">
        <v>98.8</v>
      </c>
    </row>
    <row r="995" spans="15:25">
      <c r="O995" s="46">
        <v>98.9</v>
      </c>
      <c r="Y995" s="46">
        <v>98.9</v>
      </c>
    </row>
    <row r="996" spans="15:25">
      <c r="O996" s="46">
        <v>99</v>
      </c>
      <c r="Y996" s="46">
        <v>99</v>
      </c>
    </row>
    <row r="997" spans="15:25">
      <c r="O997" s="46">
        <v>99.1</v>
      </c>
      <c r="Y997" s="46">
        <v>99.1</v>
      </c>
    </row>
    <row r="998" spans="15:25">
      <c r="O998" s="46">
        <v>99.2</v>
      </c>
      <c r="Y998" s="46">
        <v>99.2</v>
      </c>
    </row>
    <row r="999" spans="15:25">
      <c r="O999" s="46">
        <v>99.3</v>
      </c>
      <c r="Y999" s="46">
        <v>99.3</v>
      </c>
    </row>
    <row r="1000" spans="15:25">
      <c r="O1000" s="46">
        <v>99.4</v>
      </c>
      <c r="Y1000" s="46">
        <v>99.4</v>
      </c>
    </row>
    <row r="1001" spans="15:25">
      <c r="O1001" s="46">
        <v>99.5</v>
      </c>
      <c r="Y1001" s="46">
        <v>99.5</v>
      </c>
    </row>
    <row r="1002" spans="15:25">
      <c r="O1002" s="46">
        <v>99.6</v>
      </c>
      <c r="Y1002" s="46">
        <v>99.6</v>
      </c>
    </row>
    <row r="1003" spans="15:25">
      <c r="O1003" s="46">
        <v>99.7</v>
      </c>
      <c r="Y1003" s="46">
        <v>99.7</v>
      </c>
    </row>
    <row r="1004" spans="15:25">
      <c r="O1004" s="46">
        <v>99.8</v>
      </c>
      <c r="Y1004" s="46">
        <v>99.8</v>
      </c>
    </row>
    <row r="1005" spans="15:25">
      <c r="O1005" s="46">
        <v>99.9</v>
      </c>
      <c r="Y1005" s="46">
        <v>99.9</v>
      </c>
    </row>
  </sheetData>
  <sheetProtection password="CD8C" sheet="1" objects="1" scenarios="1"/>
  <conditionalFormatting sqref="A27">
    <cfRule type="containsText" dxfId="19" priority="2" operator="containsText" text="This H value does indicate significant heterogeneity.">
      <formula>NOT(ISERROR(SEARCH("This H value does indicate significant heterogeneity.",A27)))</formula>
    </cfRule>
  </conditionalFormatting>
  <conditionalFormatting sqref="A34">
    <cfRule type="containsText" dxfId="18" priority="1" operator="containsText" text="This R value does indicate significant heterogeneity.">
      <formula>NOT(ISERROR(SEARCH("This R value does indicate significant heterogeneity.",A34)))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V1005"/>
  <sheetViews>
    <sheetView showGridLines="0" showRowColHeaders="0" zoomScaleNormal="100" workbookViewId="0">
      <selection activeCell="B6" sqref="B6"/>
    </sheetView>
  </sheetViews>
  <sheetFormatPr defaultColWidth="9.140625" defaultRowHeight="12.75"/>
  <cols>
    <col min="1" max="1" width="79" bestFit="1" customWidth="1"/>
    <col min="2" max="2" width="13.140625" customWidth="1"/>
    <col min="5" max="5" width="17.28515625" bestFit="1" customWidth="1"/>
    <col min="6" max="6" width="17.28515625" style="44" customWidth="1"/>
    <col min="7" max="8" width="17.28515625" style="45" customWidth="1"/>
    <col min="9" max="9" width="21.140625" style="45" bestFit="1" customWidth="1"/>
    <col min="10" max="10" width="17.28515625" style="45" customWidth="1"/>
    <col min="11" max="11" width="21" style="46" bestFit="1" customWidth="1"/>
    <col min="12" max="12" width="17.42578125" style="45" bestFit="1" customWidth="1"/>
    <col min="13" max="13" width="9.140625" style="45"/>
    <col min="14" max="14" width="11.5703125" style="45" bestFit="1" customWidth="1"/>
    <col min="15" max="15" width="9.85546875" style="45" bestFit="1" customWidth="1"/>
    <col min="16" max="16" width="18.140625" style="45" bestFit="1" customWidth="1"/>
    <col min="17" max="17" width="11.5703125" style="45" bestFit="1" customWidth="1"/>
    <col min="18" max="18" width="9.85546875" style="45" bestFit="1" customWidth="1"/>
    <col min="19" max="19" width="18.140625" style="45" bestFit="1" customWidth="1"/>
    <col min="20" max="20" width="11.5703125" style="45" bestFit="1" customWidth="1"/>
    <col min="21" max="21" width="9.85546875" style="45" bestFit="1" customWidth="1"/>
    <col min="22" max="22" width="18.140625" style="45" bestFit="1" customWidth="1"/>
    <col min="23" max="23" width="9.140625" style="45"/>
    <col min="24" max="24" width="11.5703125" style="45" bestFit="1" customWidth="1"/>
    <col min="25" max="25" width="9.85546875" style="45" bestFit="1" customWidth="1"/>
    <col min="26" max="26" width="18.140625" style="45" bestFit="1" customWidth="1"/>
    <col min="27" max="27" width="11.5703125" style="45" bestFit="1" customWidth="1"/>
    <col min="28" max="28" width="9.85546875" style="45" bestFit="1" customWidth="1"/>
    <col min="29" max="29" width="18.140625" style="45" bestFit="1" customWidth="1"/>
    <col min="30" max="30" width="11.5703125" style="45" bestFit="1" customWidth="1"/>
    <col min="31" max="31" width="9.85546875" style="45" bestFit="1" customWidth="1"/>
    <col min="32" max="32" width="18.140625" style="45" bestFit="1" customWidth="1"/>
    <col min="33" max="48" width="9.140625" style="44"/>
  </cols>
  <sheetData>
    <row r="1" spans="1:32" ht="15.75">
      <c r="A1" s="2" t="s">
        <v>42</v>
      </c>
      <c r="B1" s="59"/>
    </row>
    <row r="2" spans="1:32">
      <c r="A2" s="5" t="s">
        <v>9</v>
      </c>
    </row>
    <row r="3" spans="1:32">
      <c r="A3" s="5"/>
    </row>
    <row r="4" spans="1:32" ht="13.5" thickBot="1">
      <c r="A4" s="20" t="str">
        <f>IF($B$10&lt;$B$8,"Not allowed: the # of container sample results is &lt; to the recommended #", "")</f>
        <v/>
      </c>
    </row>
    <row r="5" spans="1:32" ht="13.5" thickBot="1">
      <c r="D5" s="22" t="s">
        <v>1</v>
      </c>
      <c r="E5" s="11" t="s">
        <v>10</v>
      </c>
      <c r="F5" s="47" t="s">
        <v>4</v>
      </c>
      <c r="G5" s="46" t="s">
        <v>12</v>
      </c>
      <c r="H5" s="46"/>
      <c r="I5" s="48" t="s">
        <v>14</v>
      </c>
      <c r="J5" s="46"/>
      <c r="N5" s="48" t="s">
        <v>32</v>
      </c>
      <c r="X5" s="48" t="s">
        <v>33</v>
      </c>
    </row>
    <row r="6" spans="1:32" ht="13.5" thickBot="1">
      <c r="A6" s="1" t="s">
        <v>13</v>
      </c>
      <c r="B6" s="18"/>
      <c r="D6" s="36"/>
      <c r="E6" s="12">
        <v>1</v>
      </c>
      <c r="F6" s="49" t="e">
        <f>AVERAGE(D6:D105)</f>
        <v>#DIV/0!</v>
      </c>
      <c r="G6" s="46" t="s">
        <v>7</v>
      </c>
      <c r="H6" s="50" t="e">
        <f>IF($B$14="Y",$B$21/$B$19-1.2,$B$21/$B$19-1.1)</f>
        <v>#VALUE!</v>
      </c>
      <c r="I6" s="46" t="s">
        <v>15</v>
      </c>
      <c r="J6" s="46" t="s">
        <v>16</v>
      </c>
      <c r="K6" s="46" t="s">
        <v>17</v>
      </c>
      <c r="L6" s="46" t="s">
        <v>18</v>
      </c>
      <c r="N6" s="46" t="s">
        <v>16</v>
      </c>
      <c r="O6" s="46" t="s">
        <v>23</v>
      </c>
      <c r="P6" s="46" t="s">
        <v>24</v>
      </c>
      <c r="Q6" s="46" t="s">
        <v>16</v>
      </c>
      <c r="R6" s="46" t="s">
        <v>23</v>
      </c>
      <c r="S6" s="46" t="s">
        <v>24</v>
      </c>
      <c r="T6" s="46" t="s">
        <v>16</v>
      </c>
      <c r="U6" s="46" t="s">
        <v>23</v>
      </c>
      <c r="V6" s="46" t="s">
        <v>24</v>
      </c>
      <c r="X6" s="46" t="s">
        <v>16</v>
      </c>
      <c r="Y6" s="46" t="s">
        <v>23</v>
      </c>
      <c r="Z6" s="46" t="s">
        <v>24</v>
      </c>
      <c r="AA6" s="46" t="s">
        <v>16</v>
      </c>
      <c r="AB6" s="46" t="s">
        <v>23</v>
      </c>
      <c r="AC6" s="46" t="s">
        <v>24</v>
      </c>
      <c r="AD6" s="46" t="s">
        <v>16</v>
      </c>
      <c r="AE6" s="46" t="s">
        <v>23</v>
      </c>
      <c r="AF6" s="46" t="s">
        <v>24</v>
      </c>
    </row>
    <row r="7" spans="1:32" ht="13.5" thickBot="1">
      <c r="A7" s="1"/>
      <c r="B7" s="8"/>
      <c r="D7" s="36"/>
      <c r="E7" s="12">
        <v>2</v>
      </c>
      <c r="F7" s="47"/>
      <c r="G7" s="46"/>
      <c r="H7" s="50"/>
      <c r="I7" s="46">
        <v>5</v>
      </c>
      <c r="J7" s="46">
        <v>5</v>
      </c>
      <c r="K7" s="46">
        <v>2.5499999999999998</v>
      </c>
      <c r="L7" s="46">
        <v>2.78</v>
      </c>
      <c r="N7" s="51" t="s">
        <v>28</v>
      </c>
      <c r="O7" s="46">
        <v>0</v>
      </c>
      <c r="P7" s="46">
        <v>0.5</v>
      </c>
      <c r="Q7" s="52" t="s">
        <v>25</v>
      </c>
      <c r="R7" s="46">
        <v>0</v>
      </c>
      <c r="S7" s="46">
        <v>0.5</v>
      </c>
      <c r="T7" s="53">
        <v>20</v>
      </c>
      <c r="U7" s="46">
        <v>0</v>
      </c>
      <c r="V7" s="46">
        <v>0.6</v>
      </c>
      <c r="X7" s="51" t="s">
        <v>28</v>
      </c>
      <c r="Y7" s="46">
        <v>0</v>
      </c>
      <c r="Z7" s="46">
        <v>0.5</v>
      </c>
      <c r="AA7" s="52" t="s">
        <v>25</v>
      </c>
      <c r="AB7" s="46">
        <v>0</v>
      </c>
      <c r="AC7" s="46">
        <v>0.6</v>
      </c>
      <c r="AD7" s="53">
        <v>20</v>
      </c>
      <c r="AE7" s="46">
        <v>0</v>
      </c>
      <c r="AF7" s="46">
        <v>0.6</v>
      </c>
    </row>
    <row r="8" spans="1:32" ht="13.5" thickBot="1">
      <c r="A8" s="1" t="s">
        <v>19</v>
      </c>
      <c r="B8" s="19" t="str">
        <f>IF($B$6&lt;5,"",VLOOKUP($B$6,$I$7:$J$52,2))</f>
        <v/>
      </c>
      <c r="D8" s="36"/>
      <c r="E8" s="12">
        <v>3</v>
      </c>
      <c r="F8" s="47"/>
      <c r="G8" s="46"/>
      <c r="H8" s="46"/>
      <c r="I8" s="46">
        <v>6</v>
      </c>
      <c r="J8" s="46">
        <v>6</v>
      </c>
      <c r="K8" s="46">
        <v>2.2200000000000002</v>
      </c>
      <c r="L8" s="46">
        <v>2.42</v>
      </c>
      <c r="N8" s="46"/>
      <c r="O8" s="46">
        <v>0.1</v>
      </c>
      <c r="P8" s="46">
        <v>0.5</v>
      </c>
      <c r="R8" s="46">
        <v>0.1</v>
      </c>
      <c r="S8" s="46">
        <v>0.5</v>
      </c>
      <c r="U8" s="46">
        <v>0.1</v>
      </c>
      <c r="V8" s="46">
        <v>0.6</v>
      </c>
      <c r="X8" s="46"/>
      <c r="Y8" s="46">
        <v>0.1</v>
      </c>
      <c r="Z8" s="46">
        <v>0.5</v>
      </c>
      <c r="AB8" s="46">
        <v>0.1</v>
      </c>
      <c r="AC8" s="46">
        <v>0.6</v>
      </c>
      <c r="AE8" s="46">
        <v>0.1</v>
      </c>
      <c r="AF8" s="46">
        <v>0.6</v>
      </c>
    </row>
    <row r="9" spans="1:32" ht="13.5" thickBot="1">
      <c r="A9" s="1"/>
      <c r="B9" s="9"/>
      <c r="D9" s="36"/>
      <c r="E9" s="12">
        <v>4</v>
      </c>
      <c r="F9" s="47"/>
      <c r="G9" s="46"/>
      <c r="H9" s="46"/>
      <c r="I9" s="46">
        <v>7</v>
      </c>
      <c r="J9" s="46">
        <v>7</v>
      </c>
      <c r="K9" s="46">
        <v>1.98</v>
      </c>
      <c r="L9" s="46">
        <v>2.17</v>
      </c>
      <c r="N9" s="46"/>
      <c r="O9" s="46">
        <v>0.2</v>
      </c>
      <c r="P9" s="46">
        <v>0.7</v>
      </c>
      <c r="R9" s="46">
        <v>0.2</v>
      </c>
      <c r="S9" s="46">
        <v>0.8</v>
      </c>
      <c r="U9" s="46">
        <v>0.2</v>
      </c>
      <c r="V9" s="46">
        <v>0.8</v>
      </c>
      <c r="X9" s="46"/>
      <c r="Y9" s="46">
        <v>0.2</v>
      </c>
      <c r="Z9" s="46">
        <v>0.7</v>
      </c>
      <c r="AB9" s="46">
        <v>0.2</v>
      </c>
      <c r="AC9" s="46">
        <v>0.8</v>
      </c>
      <c r="AE9" s="46">
        <v>0.2</v>
      </c>
      <c r="AF9" s="46">
        <v>0.9</v>
      </c>
    </row>
    <row r="10" spans="1:32" ht="13.5" thickBot="1">
      <c r="A10" s="1" t="s">
        <v>2</v>
      </c>
      <c r="B10" s="39" t="str">
        <f>IF($B$6&lt;5,"",COUNT($D$6:$D$105))</f>
        <v/>
      </c>
      <c r="D10" s="36"/>
      <c r="E10" s="12">
        <v>5</v>
      </c>
      <c r="F10" s="47"/>
      <c r="G10" s="46"/>
      <c r="H10" s="46"/>
      <c r="I10" s="46">
        <v>8</v>
      </c>
      <c r="J10" s="46">
        <v>8</v>
      </c>
      <c r="K10" s="46">
        <v>1.8</v>
      </c>
      <c r="L10" s="46">
        <v>1.97</v>
      </c>
      <c r="N10" s="46"/>
      <c r="O10" s="46">
        <v>0.3</v>
      </c>
      <c r="P10" s="46">
        <v>0.8</v>
      </c>
      <c r="R10" s="46">
        <v>0.3</v>
      </c>
      <c r="S10" s="46">
        <v>0.9</v>
      </c>
      <c r="U10" s="46">
        <v>0.3</v>
      </c>
      <c r="V10" s="46">
        <v>1</v>
      </c>
      <c r="X10" s="46"/>
      <c r="Y10" s="46">
        <v>0.3</v>
      </c>
      <c r="Z10" s="46">
        <v>0.9</v>
      </c>
      <c r="AB10" s="46">
        <v>0.3</v>
      </c>
      <c r="AC10" s="46">
        <v>1</v>
      </c>
      <c r="AE10" s="46">
        <v>0.3</v>
      </c>
      <c r="AF10" s="46">
        <v>1.1000000000000001</v>
      </c>
    </row>
    <row r="11" spans="1:32" ht="13.5" thickBot="1">
      <c r="A11" s="1"/>
      <c r="B11" s="9"/>
      <c r="D11" s="36"/>
      <c r="E11" s="12">
        <v>6</v>
      </c>
      <c r="F11" s="47"/>
      <c r="G11" s="54"/>
      <c r="H11" s="46"/>
      <c r="I11" s="46">
        <v>9</v>
      </c>
      <c r="J11" s="46">
        <v>9</v>
      </c>
      <c r="K11" s="46">
        <v>1.66</v>
      </c>
      <c r="L11" s="46">
        <v>1.81</v>
      </c>
      <c r="N11" s="46"/>
      <c r="O11" s="46">
        <v>0.4</v>
      </c>
      <c r="P11" s="46">
        <v>1</v>
      </c>
      <c r="R11" s="46">
        <v>0.4</v>
      </c>
      <c r="S11" s="46">
        <v>1.1000000000000001</v>
      </c>
      <c r="U11" s="46">
        <v>0.4</v>
      </c>
      <c r="V11" s="46">
        <v>1.2</v>
      </c>
      <c r="X11" s="46"/>
      <c r="Y11" s="46">
        <v>0.4</v>
      </c>
      <c r="Z11" s="46">
        <v>1</v>
      </c>
      <c r="AB11" s="46">
        <v>0.4</v>
      </c>
      <c r="AC11" s="46">
        <v>1.1000000000000001</v>
      </c>
      <c r="AE11" s="46">
        <v>0.4</v>
      </c>
      <c r="AF11" s="46">
        <v>1.2</v>
      </c>
    </row>
    <row r="12" spans="1:32" ht="13.5" thickBot="1">
      <c r="A12" s="1" t="s">
        <v>11</v>
      </c>
      <c r="B12" s="6">
        <v>1000</v>
      </c>
      <c r="D12" s="36"/>
      <c r="E12" s="12">
        <v>7</v>
      </c>
      <c r="F12" s="47"/>
      <c r="G12" s="46"/>
      <c r="H12" s="46"/>
      <c r="I12" s="46">
        <v>10</v>
      </c>
      <c r="J12" s="46">
        <v>10</v>
      </c>
      <c r="K12" s="46">
        <v>1.55</v>
      </c>
      <c r="L12" s="46">
        <v>1.69</v>
      </c>
      <c r="N12" s="46"/>
      <c r="O12" s="46">
        <v>0.5</v>
      </c>
      <c r="P12" s="46">
        <v>1.1000000000000001</v>
      </c>
      <c r="R12" s="46">
        <v>0.5</v>
      </c>
      <c r="S12" s="46">
        <v>1.2</v>
      </c>
      <c r="U12" s="46">
        <v>0.5</v>
      </c>
      <c r="V12" s="46">
        <v>1.3</v>
      </c>
      <c r="X12" s="46"/>
      <c r="Y12" s="46">
        <v>0.5</v>
      </c>
      <c r="Z12" s="46">
        <v>1.1000000000000001</v>
      </c>
      <c r="AB12" s="46">
        <v>0.5</v>
      </c>
      <c r="AC12" s="46">
        <v>1.3</v>
      </c>
      <c r="AE12" s="46">
        <v>0.5</v>
      </c>
      <c r="AF12" s="46">
        <v>1.4</v>
      </c>
    </row>
    <row r="13" spans="1:32" ht="13.5" thickBot="1">
      <c r="A13" s="1"/>
      <c r="B13" s="9"/>
      <c r="D13" s="36"/>
      <c r="E13" s="12">
        <v>8</v>
      </c>
      <c r="F13" s="47"/>
      <c r="G13" s="46"/>
      <c r="H13" s="46"/>
      <c r="I13" s="46">
        <v>11</v>
      </c>
      <c r="J13" s="46">
        <v>11</v>
      </c>
      <c r="K13" s="46">
        <v>1.45</v>
      </c>
      <c r="L13" s="46">
        <v>1.58</v>
      </c>
      <c r="N13" s="46"/>
      <c r="O13" s="46">
        <v>0.6</v>
      </c>
      <c r="P13" s="46">
        <v>1.2</v>
      </c>
      <c r="R13" s="46">
        <v>0.6</v>
      </c>
      <c r="S13" s="46">
        <v>1.3</v>
      </c>
      <c r="U13" s="46">
        <v>0.6</v>
      </c>
      <c r="V13" s="46">
        <v>1.4</v>
      </c>
      <c r="X13" s="46"/>
      <c r="Y13" s="46">
        <v>0.6</v>
      </c>
      <c r="Z13" s="46">
        <v>1.2</v>
      </c>
      <c r="AB13" s="46">
        <v>0.6</v>
      </c>
      <c r="AC13" s="46">
        <v>1.4</v>
      </c>
      <c r="AE13" s="46">
        <v>0.6</v>
      </c>
      <c r="AF13" s="46">
        <v>1.5</v>
      </c>
    </row>
    <row r="14" spans="1:32" ht="13.5" thickBot="1">
      <c r="A14" s="1" t="s">
        <v>3</v>
      </c>
      <c r="B14" s="6"/>
      <c r="C14" s="4"/>
      <c r="D14" s="36"/>
      <c r="E14" s="12">
        <v>9</v>
      </c>
      <c r="F14" s="47"/>
      <c r="G14" s="46"/>
      <c r="H14" s="55"/>
      <c r="I14" s="46">
        <v>12</v>
      </c>
      <c r="J14" s="46">
        <v>11</v>
      </c>
      <c r="K14" s="46">
        <v>1.45</v>
      </c>
      <c r="L14" s="46">
        <v>1.58</v>
      </c>
      <c r="N14" s="46"/>
      <c r="O14" s="46">
        <v>0.7</v>
      </c>
      <c r="P14" s="46">
        <v>1.3</v>
      </c>
      <c r="R14" s="46">
        <v>0.7</v>
      </c>
      <c r="S14" s="46">
        <v>1.4</v>
      </c>
      <c r="U14" s="46">
        <v>0.7</v>
      </c>
      <c r="V14" s="46">
        <v>1.6</v>
      </c>
      <c r="X14" s="46"/>
      <c r="Y14" s="46">
        <v>0.7</v>
      </c>
      <c r="Z14" s="46">
        <v>1.3</v>
      </c>
      <c r="AB14" s="46">
        <v>0.7</v>
      </c>
      <c r="AC14" s="46">
        <v>1.5</v>
      </c>
      <c r="AE14" s="46">
        <v>0.7</v>
      </c>
      <c r="AF14" s="46">
        <v>1.6</v>
      </c>
    </row>
    <row r="15" spans="1:32" ht="13.5" thickBot="1">
      <c r="A15" s="1"/>
      <c r="B15" s="7"/>
      <c r="C15" s="4"/>
      <c r="D15" s="36"/>
      <c r="E15" s="12">
        <v>10</v>
      </c>
      <c r="F15" s="47"/>
      <c r="G15" s="46"/>
      <c r="H15" s="46"/>
      <c r="I15" s="46">
        <v>13</v>
      </c>
      <c r="J15" s="46">
        <v>11</v>
      </c>
      <c r="K15" s="46">
        <v>1.45</v>
      </c>
      <c r="L15" s="46">
        <v>1.58</v>
      </c>
      <c r="N15" s="46"/>
      <c r="O15" s="46">
        <v>0.8</v>
      </c>
      <c r="P15" s="46">
        <v>1.4</v>
      </c>
      <c r="R15" s="46">
        <v>0.8</v>
      </c>
      <c r="S15" s="46">
        <v>1.5</v>
      </c>
      <c r="U15" s="46">
        <v>0.8</v>
      </c>
      <c r="V15" s="46">
        <v>1.7</v>
      </c>
      <c r="X15" s="46"/>
      <c r="Y15" s="46">
        <v>0.8</v>
      </c>
      <c r="Z15" s="46">
        <v>1.4</v>
      </c>
      <c r="AB15" s="46">
        <v>0.8</v>
      </c>
      <c r="AC15" s="46">
        <v>1.6</v>
      </c>
      <c r="AE15" s="46">
        <v>0.8</v>
      </c>
      <c r="AF15" s="46">
        <v>1.7</v>
      </c>
    </row>
    <row r="16" spans="1:32" ht="13.5" thickBot="1">
      <c r="A16" s="1" t="s">
        <v>31</v>
      </c>
      <c r="B16" s="42" t="str">
        <f>IF($A$4="",IF($B$6&lt;5,"",ROUND(AVERAGE($D$6:$D$105),1)),"")</f>
        <v/>
      </c>
      <c r="D16" s="36"/>
      <c r="E16" s="12">
        <v>11</v>
      </c>
      <c r="F16" s="47"/>
      <c r="G16" s="46"/>
      <c r="H16" s="46"/>
      <c r="I16" s="46">
        <v>14</v>
      </c>
      <c r="J16" s="46">
        <v>11</v>
      </c>
      <c r="K16" s="46">
        <v>1.45</v>
      </c>
      <c r="L16" s="46">
        <v>1.58</v>
      </c>
      <c r="N16" s="46"/>
      <c r="O16" s="46">
        <v>0.9</v>
      </c>
      <c r="P16" s="46">
        <v>1.4</v>
      </c>
      <c r="R16" s="46">
        <v>0.9</v>
      </c>
      <c r="S16" s="46">
        <v>1.6</v>
      </c>
      <c r="U16" s="46">
        <v>0.9</v>
      </c>
      <c r="V16" s="46">
        <v>1.8</v>
      </c>
      <c r="X16" s="46"/>
      <c r="Y16" s="46">
        <v>0.9</v>
      </c>
      <c r="Z16" s="46">
        <v>1.5</v>
      </c>
      <c r="AB16" s="46">
        <v>0.9</v>
      </c>
      <c r="AC16" s="46">
        <v>1.7</v>
      </c>
      <c r="AE16" s="46">
        <v>0.9</v>
      </c>
      <c r="AF16" s="46">
        <v>1.8</v>
      </c>
    </row>
    <row r="17" spans="1:32" ht="13.5" thickBot="1">
      <c r="A17" s="1"/>
      <c r="B17" s="13"/>
      <c r="D17" s="36"/>
      <c r="E17" s="12">
        <v>12</v>
      </c>
      <c r="F17" s="47"/>
      <c r="G17" s="46"/>
      <c r="H17" s="46"/>
      <c r="I17" s="46">
        <v>15</v>
      </c>
      <c r="J17" s="46">
        <v>11</v>
      </c>
      <c r="K17" s="46">
        <v>1.45</v>
      </c>
      <c r="L17" s="46">
        <v>1.58</v>
      </c>
      <c r="N17" s="46"/>
      <c r="O17" s="46">
        <v>1</v>
      </c>
      <c r="P17" s="46">
        <v>1.5</v>
      </c>
      <c r="R17" s="46">
        <v>1</v>
      </c>
      <c r="S17" s="46">
        <v>1.7</v>
      </c>
      <c r="U17" s="46">
        <v>1</v>
      </c>
      <c r="V17" s="46">
        <v>1.9</v>
      </c>
      <c r="X17" s="46"/>
      <c r="Y17" s="46">
        <v>1</v>
      </c>
      <c r="Z17" s="46">
        <v>1.6</v>
      </c>
      <c r="AB17" s="46">
        <v>1</v>
      </c>
      <c r="AC17" s="46">
        <v>1.8</v>
      </c>
      <c r="AE17" s="46">
        <v>1</v>
      </c>
      <c r="AF17" s="46">
        <v>1.9</v>
      </c>
    </row>
    <row r="18" spans="1:32" ht="13.5" thickBot="1">
      <c r="A18" s="23" t="s">
        <v>20</v>
      </c>
      <c r="B18" s="27"/>
      <c r="D18" s="36"/>
      <c r="E18" s="12">
        <v>13</v>
      </c>
      <c r="F18" s="47"/>
      <c r="G18" s="46"/>
      <c r="H18" s="46"/>
      <c r="I18" s="46">
        <v>16</v>
      </c>
      <c r="J18" s="46">
        <v>15</v>
      </c>
      <c r="K18" s="46">
        <v>1.19</v>
      </c>
      <c r="L18" s="46">
        <v>1.31</v>
      </c>
      <c r="N18" s="46"/>
      <c r="O18" s="46">
        <v>1.25</v>
      </c>
      <c r="P18" s="46">
        <v>1.9</v>
      </c>
      <c r="R18" s="46">
        <v>1.25</v>
      </c>
      <c r="S18" s="46">
        <v>2.1</v>
      </c>
      <c r="U18" s="46">
        <v>1.25</v>
      </c>
      <c r="V18" s="46">
        <v>2.2999999999999998</v>
      </c>
      <c r="X18" s="46"/>
      <c r="Y18" s="46">
        <v>1.25</v>
      </c>
      <c r="Z18" s="46">
        <v>1.9</v>
      </c>
      <c r="AB18" s="46">
        <v>1.25</v>
      </c>
      <c r="AC18" s="46">
        <v>2.2000000000000002</v>
      </c>
      <c r="AE18" s="46">
        <v>1.25</v>
      </c>
      <c r="AF18" s="46">
        <v>2.4</v>
      </c>
    </row>
    <row r="19" spans="1:32" ht="13.5" thickBot="1">
      <c r="A19" s="24" t="s">
        <v>5</v>
      </c>
      <c r="B19" s="14" t="str">
        <f>IF($A$4="",IF($B$6&lt;5,"",IF($F$6&gt;99.8,"",IF($F$6&lt;0.2,"",IF($B$14="Y",1.2*$F$6*(100-$F$6)/$B$12,1.1*$F$6*(100-$F$6)/$B$12)))),"")</f>
        <v/>
      </c>
      <c r="D19" s="36"/>
      <c r="E19" s="12">
        <v>14</v>
      </c>
      <c r="F19" s="47"/>
      <c r="G19" s="46"/>
      <c r="H19" s="46"/>
      <c r="I19" s="46">
        <v>17</v>
      </c>
      <c r="J19" s="46">
        <v>15</v>
      </c>
      <c r="K19" s="46">
        <v>1.19</v>
      </c>
      <c r="L19" s="46">
        <v>1.31</v>
      </c>
      <c r="N19" s="46"/>
      <c r="O19" s="46">
        <v>1.75</v>
      </c>
      <c r="P19" s="46">
        <v>2.1</v>
      </c>
      <c r="R19" s="46">
        <v>1.75</v>
      </c>
      <c r="S19" s="46">
        <v>2.4</v>
      </c>
      <c r="U19" s="46">
        <v>1.75</v>
      </c>
      <c r="V19" s="46">
        <v>2.6</v>
      </c>
      <c r="X19" s="46"/>
      <c r="Y19" s="46">
        <v>1.75</v>
      </c>
      <c r="Z19" s="46">
        <v>2.2000000000000002</v>
      </c>
      <c r="AB19" s="46">
        <v>1.75</v>
      </c>
      <c r="AC19" s="46">
        <v>2.5</v>
      </c>
      <c r="AE19" s="46">
        <v>1.75</v>
      </c>
      <c r="AF19" s="46">
        <v>2.7</v>
      </c>
    </row>
    <row r="20" spans="1:32" ht="13.5" thickBot="1">
      <c r="A20" s="25"/>
      <c r="B20" s="28"/>
      <c r="D20" s="36"/>
      <c r="E20" s="12">
        <v>15</v>
      </c>
      <c r="F20" s="47"/>
      <c r="G20" s="46"/>
      <c r="H20" s="46"/>
      <c r="I20" s="46">
        <v>18</v>
      </c>
      <c r="J20" s="46">
        <v>15</v>
      </c>
      <c r="K20" s="46">
        <v>1.19</v>
      </c>
      <c r="L20" s="46">
        <v>1.31</v>
      </c>
      <c r="N20" s="46"/>
      <c r="O20" s="46">
        <v>2.25</v>
      </c>
      <c r="P20" s="46">
        <v>2.4</v>
      </c>
      <c r="R20" s="46">
        <v>2.25</v>
      </c>
      <c r="S20" s="46">
        <v>2.7</v>
      </c>
      <c r="U20" s="46">
        <v>2.25</v>
      </c>
      <c r="V20" s="46">
        <v>2.9</v>
      </c>
      <c r="X20" s="46"/>
      <c r="Y20" s="46">
        <v>2.25</v>
      </c>
      <c r="Z20" s="46">
        <v>2.5</v>
      </c>
      <c r="AB20" s="46">
        <v>2.25</v>
      </c>
      <c r="AC20" s="46">
        <v>2.8</v>
      </c>
      <c r="AE20" s="46">
        <v>2.25</v>
      </c>
      <c r="AF20" s="46">
        <v>3.1</v>
      </c>
    </row>
    <row r="21" spans="1:32" ht="13.5" thickBot="1">
      <c r="A21" s="24" t="s">
        <v>6</v>
      </c>
      <c r="B21" s="15" t="str">
        <f>IF($A$4="",IF($B$6&lt;5,"",IF($F$6&gt;99.8,"",IF($F$6&lt;0.2,"",VAR($D$6:$D$105)))),"")</f>
        <v/>
      </c>
      <c r="D21" s="36"/>
      <c r="E21" s="12">
        <v>16</v>
      </c>
      <c r="F21" s="47"/>
      <c r="G21" s="46"/>
      <c r="H21" s="46"/>
      <c r="I21" s="46">
        <v>19</v>
      </c>
      <c r="J21" s="46">
        <v>15</v>
      </c>
      <c r="K21" s="46">
        <v>1.19</v>
      </c>
      <c r="L21" s="46">
        <v>1.31</v>
      </c>
      <c r="N21" s="46"/>
      <c r="O21" s="46">
        <v>2.75</v>
      </c>
      <c r="P21" s="46">
        <v>2.6</v>
      </c>
      <c r="R21" s="46">
        <v>2.75</v>
      </c>
      <c r="S21" s="46">
        <v>2.9</v>
      </c>
      <c r="U21" s="46">
        <v>2.75</v>
      </c>
      <c r="V21" s="46">
        <v>3.2</v>
      </c>
      <c r="X21" s="46"/>
      <c r="Y21" s="46">
        <v>2.75</v>
      </c>
      <c r="Z21" s="46">
        <v>2.7</v>
      </c>
      <c r="AB21" s="46">
        <v>2.75</v>
      </c>
      <c r="AC21" s="46">
        <v>3</v>
      </c>
      <c r="AE21" s="46">
        <v>2.75</v>
      </c>
      <c r="AF21" s="46">
        <v>3.3</v>
      </c>
    </row>
    <row r="22" spans="1:32" ht="13.5" thickBot="1">
      <c r="A22" s="24"/>
      <c r="B22" s="29"/>
      <c r="D22" s="36"/>
      <c r="E22" s="12">
        <v>17</v>
      </c>
      <c r="F22" s="47"/>
      <c r="G22" s="46"/>
      <c r="H22" s="46"/>
      <c r="I22" s="46">
        <v>20</v>
      </c>
      <c r="J22" s="46">
        <v>15</v>
      </c>
      <c r="K22" s="46">
        <v>1.19</v>
      </c>
      <c r="L22" s="46">
        <v>1.31</v>
      </c>
      <c r="N22" s="46"/>
      <c r="O22" s="46">
        <v>3.25</v>
      </c>
      <c r="P22" s="46">
        <v>2.8</v>
      </c>
      <c r="R22" s="46">
        <v>3.25</v>
      </c>
      <c r="S22" s="46">
        <v>3.1</v>
      </c>
      <c r="U22" s="46">
        <v>3.25</v>
      </c>
      <c r="V22" s="46">
        <v>3.4</v>
      </c>
      <c r="X22" s="46"/>
      <c r="Y22" s="46">
        <v>3.25</v>
      </c>
      <c r="Z22" s="46">
        <v>2.9</v>
      </c>
      <c r="AB22" s="46">
        <v>3.25</v>
      </c>
      <c r="AC22" s="46">
        <v>3.3</v>
      </c>
      <c r="AE22" s="46">
        <v>3.25</v>
      </c>
      <c r="AF22" s="46">
        <v>3.6</v>
      </c>
    </row>
    <row r="23" spans="1:32" ht="13.5" thickBot="1">
      <c r="A23" s="24" t="s">
        <v>22</v>
      </c>
      <c r="B23" s="14" t="e">
        <f>IF($A$4="",IF($F$6&gt;99.8,"",IF($F$6&lt;0.2,"",IF($H$6&lt;0,0,$H$6))),"")</f>
        <v>#DIV/0!</v>
      </c>
      <c r="D23" s="36"/>
      <c r="E23" s="12">
        <v>18</v>
      </c>
      <c r="F23" s="47"/>
      <c r="G23" s="46"/>
      <c r="H23" s="46"/>
      <c r="I23" s="46">
        <v>21</v>
      </c>
      <c r="J23" s="46">
        <v>15</v>
      </c>
      <c r="K23" s="46">
        <v>1.19</v>
      </c>
      <c r="L23" s="46">
        <v>1.31</v>
      </c>
      <c r="N23" s="46"/>
      <c r="O23" s="46">
        <v>3.75</v>
      </c>
      <c r="P23" s="46">
        <v>3</v>
      </c>
      <c r="R23" s="46">
        <v>3.75</v>
      </c>
      <c r="S23" s="46">
        <v>3.4</v>
      </c>
      <c r="U23" s="46">
        <v>3.75</v>
      </c>
      <c r="V23" s="46">
        <v>3.7</v>
      </c>
      <c r="X23" s="46"/>
      <c r="Y23" s="46">
        <v>3.75</v>
      </c>
      <c r="Z23" s="46">
        <v>3.1</v>
      </c>
      <c r="AB23" s="46">
        <v>3.75</v>
      </c>
      <c r="AC23" s="46">
        <v>3.5</v>
      </c>
      <c r="AE23" s="46">
        <v>3.75</v>
      </c>
      <c r="AF23" s="46">
        <v>3.8</v>
      </c>
    </row>
    <row r="24" spans="1:32" ht="13.5" thickBot="1">
      <c r="A24" s="24"/>
      <c r="B24" s="29"/>
      <c r="D24" s="36"/>
      <c r="E24" s="12">
        <v>19</v>
      </c>
      <c r="F24" s="47"/>
      <c r="G24" s="46"/>
      <c r="H24" s="46"/>
      <c r="I24" s="46">
        <v>22</v>
      </c>
      <c r="J24" s="46">
        <v>15</v>
      </c>
      <c r="K24" s="46">
        <v>1.19</v>
      </c>
      <c r="L24" s="46">
        <v>1.31</v>
      </c>
      <c r="N24" s="46"/>
      <c r="O24" s="46">
        <v>4.25</v>
      </c>
      <c r="P24" s="46">
        <v>3.2</v>
      </c>
      <c r="R24" s="46">
        <v>4.25</v>
      </c>
      <c r="S24" s="46">
        <v>3.5</v>
      </c>
      <c r="U24" s="46">
        <v>4.25</v>
      </c>
      <c r="V24" s="46">
        <v>3.9</v>
      </c>
      <c r="X24" s="46"/>
      <c r="Y24" s="46">
        <v>4.25</v>
      </c>
      <c r="Z24" s="46">
        <v>3.3</v>
      </c>
      <c r="AB24" s="46">
        <v>4.25</v>
      </c>
      <c r="AC24" s="46">
        <v>3.7</v>
      </c>
      <c r="AE24" s="46">
        <v>4.25</v>
      </c>
      <c r="AF24" s="46">
        <v>4.0999999999999996</v>
      </c>
    </row>
    <row r="25" spans="1:32" ht="13.5" thickBot="1">
      <c r="A25" s="24" t="s">
        <v>21</v>
      </c>
      <c r="B25" s="19" t="str">
        <f>IF($A$4="",IF($B$6&lt;5,"",IF($F$6&gt;99.8,"",IF($F$6&lt;0.2,"",IF($B$14="Y",VLOOKUP($B$10,$J$7:$L$52,3),VLOOKUP($B$10,$J$7:$L$52,2))))),"")</f>
        <v/>
      </c>
      <c r="D25" s="36"/>
      <c r="E25" s="12">
        <v>20</v>
      </c>
      <c r="F25" s="47"/>
      <c r="G25" s="46"/>
      <c r="H25" s="46"/>
      <c r="I25" s="46">
        <v>23</v>
      </c>
      <c r="J25" s="46">
        <v>15</v>
      </c>
      <c r="K25" s="46">
        <v>1.19</v>
      </c>
      <c r="L25" s="46">
        <v>1.31</v>
      </c>
      <c r="N25" s="46"/>
      <c r="O25" s="46">
        <v>4.75</v>
      </c>
      <c r="P25" s="46">
        <v>3.3</v>
      </c>
      <c r="R25" s="46">
        <v>4.75</v>
      </c>
      <c r="S25" s="46">
        <v>3.7</v>
      </c>
      <c r="U25" s="46">
        <v>4.75</v>
      </c>
      <c r="V25" s="46">
        <v>4.0999999999999996</v>
      </c>
      <c r="X25" s="46"/>
      <c r="Y25" s="46">
        <v>4.75</v>
      </c>
      <c r="Z25" s="46">
        <v>3.5</v>
      </c>
      <c r="AB25" s="46">
        <v>4.75</v>
      </c>
      <c r="AC25" s="46">
        <v>3.9</v>
      </c>
      <c r="AE25" s="46">
        <v>4.75</v>
      </c>
      <c r="AF25" s="46">
        <v>4.3</v>
      </c>
    </row>
    <row r="26" spans="1:32">
      <c r="A26" s="26"/>
      <c r="B26" s="30"/>
      <c r="C26" s="3"/>
      <c r="D26" s="36"/>
      <c r="E26" s="12">
        <v>21</v>
      </c>
      <c r="F26" s="56"/>
      <c r="G26" s="57"/>
      <c r="H26" s="57"/>
      <c r="I26" s="46">
        <v>24</v>
      </c>
      <c r="J26" s="46">
        <v>15</v>
      </c>
      <c r="K26" s="46">
        <v>1.19</v>
      </c>
      <c r="L26" s="46">
        <v>1.31</v>
      </c>
      <c r="N26" s="46"/>
      <c r="O26" s="46">
        <v>5.5</v>
      </c>
      <c r="P26" s="46">
        <v>3.6</v>
      </c>
      <c r="R26" s="46">
        <v>5.5</v>
      </c>
      <c r="S26" s="46">
        <v>4.0999999999999996</v>
      </c>
      <c r="U26" s="46">
        <v>5.5</v>
      </c>
      <c r="V26" s="46">
        <v>4.5</v>
      </c>
      <c r="X26" s="46"/>
      <c r="Y26" s="46">
        <v>5.5</v>
      </c>
      <c r="Z26" s="46">
        <v>3.8</v>
      </c>
      <c r="AB26" s="46">
        <v>5.5</v>
      </c>
      <c r="AC26" s="46">
        <v>4.2</v>
      </c>
      <c r="AE26" s="46">
        <v>5.5</v>
      </c>
      <c r="AF26" s="46">
        <v>4.5999999999999996</v>
      </c>
    </row>
    <row r="27" spans="1:32" ht="13.5" thickBot="1">
      <c r="A27" s="60" t="e">
        <f>IF($A$4="",IF($B$23="","",IF($B$23&gt;$B$25,"This H value does indicate significant heterogeneity.","This H value does not indicate significant heterogeneity.")),"")</f>
        <v>#DIV/0!</v>
      </c>
      <c r="B27" s="31"/>
      <c r="C27" s="3"/>
      <c r="D27" s="36"/>
      <c r="E27" s="12">
        <v>22</v>
      </c>
      <c r="F27" s="56"/>
      <c r="G27" s="57"/>
      <c r="H27" s="57"/>
      <c r="I27" s="46">
        <v>25</v>
      </c>
      <c r="J27" s="46">
        <v>15</v>
      </c>
      <c r="K27" s="46">
        <v>1.19</v>
      </c>
      <c r="L27" s="46">
        <v>1.31</v>
      </c>
      <c r="N27" s="46"/>
      <c r="O27" s="46">
        <v>6.5</v>
      </c>
      <c r="P27" s="46">
        <v>3.9</v>
      </c>
      <c r="R27" s="46">
        <v>6.5</v>
      </c>
      <c r="S27" s="46">
        <v>4.4000000000000004</v>
      </c>
      <c r="U27" s="46">
        <v>6.5</v>
      </c>
      <c r="V27" s="46">
        <v>4.8</v>
      </c>
      <c r="X27" s="46"/>
      <c r="Y27" s="46">
        <v>6.5</v>
      </c>
      <c r="Z27" s="46">
        <v>4.0999999999999996</v>
      </c>
      <c r="AB27" s="46">
        <v>6.5</v>
      </c>
      <c r="AC27" s="46">
        <v>4.5999999999999996</v>
      </c>
      <c r="AE27" s="46">
        <v>6.5</v>
      </c>
      <c r="AF27" s="46">
        <v>5</v>
      </c>
    </row>
    <row r="28" spans="1:32" ht="13.5" thickBot="1">
      <c r="C28" s="3"/>
      <c r="D28" s="36"/>
      <c r="E28" s="12">
        <v>23</v>
      </c>
      <c r="F28" s="56"/>
      <c r="G28" s="57"/>
      <c r="H28" s="57"/>
      <c r="I28" s="46">
        <v>26</v>
      </c>
      <c r="J28" s="58">
        <v>17</v>
      </c>
      <c r="K28" s="46">
        <v>1.1000000000000001</v>
      </c>
      <c r="L28" s="46">
        <v>1.2</v>
      </c>
      <c r="N28" s="46"/>
      <c r="O28" s="46">
        <v>7.5</v>
      </c>
      <c r="P28" s="46">
        <v>4.0999999999999996</v>
      </c>
      <c r="R28" s="46">
        <v>7.5</v>
      </c>
      <c r="S28" s="46">
        <v>4.5999999999999996</v>
      </c>
      <c r="U28" s="46">
        <v>7.5</v>
      </c>
      <c r="V28" s="46">
        <v>5.0999999999999996</v>
      </c>
      <c r="X28" s="46"/>
      <c r="Y28" s="46">
        <v>7.5</v>
      </c>
      <c r="Z28" s="46">
        <v>4.3</v>
      </c>
      <c r="AB28" s="46">
        <v>7.5</v>
      </c>
      <c r="AC28" s="46">
        <v>4.8</v>
      </c>
      <c r="AE28" s="46">
        <v>7.5</v>
      </c>
      <c r="AF28" s="46">
        <v>5.3</v>
      </c>
    </row>
    <row r="29" spans="1:32" ht="13.5" thickBot="1">
      <c r="A29" s="23" t="s">
        <v>26</v>
      </c>
      <c r="B29" s="34"/>
      <c r="D29" s="36"/>
      <c r="E29" s="12">
        <v>24</v>
      </c>
      <c r="I29" s="46">
        <v>27</v>
      </c>
      <c r="J29" s="58">
        <v>17</v>
      </c>
      <c r="K29" s="46">
        <v>1.1000000000000001</v>
      </c>
      <c r="L29" s="46">
        <v>1.2</v>
      </c>
      <c r="N29" s="46"/>
      <c r="O29" s="46">
        <v>8.5</v>
      </c>
      <c r="P29" s="46">
        <v>4.4000000000000004</v>
      </c>
      <c r="R29" s="46">
        <v>8.5</v>
      </c>
      <c r="S29" s="46">
        <v>4.9000000000000004</v>
      </c>
      <c r="U29" s="46">
        <v>8.5</v>
      </c>
      <c r="V29" s="46">
        <v>5.4</v>
      </c>
      <c r="X29" s="46"/>
      <c r="Y29" s="46">
        <v>8.5</v>
      </c>
      <c r="Z29" s="46">
        <v>4.5999999999999996</v>
      </c>
      <c r="AB29" s="46">
        <v>8.5</v>
      </c>
      <c r="AC29" s="46">
        <v>5.0999999999999996</v>
      </c>
      <c r="AE29" s="46">
        <v>8.5</v>
      </c>
      <c r="AF29" s="46">
        <v>5.6</v>
      </c>
    </row>
    <row r="30" spans="1:32" ht="13.5" thickBot="1">
      <c r="A30" s="24" t="s">
        <v>8</v>
      </c>
      <c r="B30" s="15" t="str">
        <f>IF($A$4="",IF($B$6&lt;5,"",MAX($D$6:$D$105)-MIN($D$6:$D$105)),"")</f>
        <v/>
      </c>
      <c r="D30" s="36"/>
      <c r="E30" s="12">
        <v>25</v>
      </c>
      <c r="I30" s="46">
        <v>28</v>
      </c>
      <c r="J30" s="58">
        <v>17</v>
      </c>
      <c r="K30" s="46">
        <v>1.1000000000000001</v>
      </c>
      <c r="L30" s="46">
        <v>1.2</v>
      </c>
      <c r="N30" s="46"/>
      <c r="O30" s="46">
        <v>9.5</v>
      </c>
      <c r="P30" s="46">
        <v>4.5999999999999996</v>
      </c>
      <c r="R30" s="46">
        <v>9.5</v>
      </c>
      <c r="S30" s="46">
        <v>5.0999999999999996</v>
      </c>
      <c r="U30" s="46">
        <v>9.5</v>
      </c>
      <c r="V30" s="46">
        <v>5.6</v>
      </c>
      <c r="X30" s="46"/>
      <c r="Y30" s="46">
        <v>9.5</v>
      </c>
      <c r="Z30" s="46">
        <v>4.8</v>
      </c>
      <c r="AB30" s="46">
        <v>9.5</v>
      </c>
      <c r="AC30" s="46">
        <v>5.4</v>
      </c>
      <c r="AE30" s="46">
        <v>9.5</v>
      </c>
      <c r="AF30" s="46">
        <v>5.9</v>
      </c>
    </row>
    <row r="31" spans="1:32" ht="13.5" thickBot="1">
      <c r="A31" s="32"/>
      <c r="B31" s="35"/>
      <c r="D31" s="36"/>
      <c r="E31" s="12">
        <v>26</v>
      </c>
      <c r="I31" s="46">
        <v>29</v>
      </c>
      <c r="J31" s="58">
        <v>17</v>
      </c>
      <c r="K31" s="46">
        <v>1.1000000000000001</v>
      </c>
      <c r="L31" s="46">
        <v>1.2</v>
      </c>
      <c r="N31" s="46"/>
      <c r="O31" s="46">
        <v>10.5</v>
      </c>
      <c r="P31" s="46">
        <v>4.8</v>
      </c>
      <c r="R31" s="46">
        <v>10.5</v>
      </c>
      <c r="S31" s="46">
        <v>5.4</v>
      </c>
      <c r="U31" s="46">
        <v>10.5</v>
      </c>
      <c r="V31" s="46">
        <v>5.9</v>
      </c>
      <c r="X31" s="46"/>
      <c r="Y31" s="46">
        <v>10.5</v>
      </c>
      <c r="Z31" s="46">
        <v>5</v>
      </c>
      <c r="AB31" s="46">
        <v>10.5</v>
      </c>
      <c r="AC31" s="46">
        <v>5.6</v>
      </c>
      <c r="AE31" s="46">
        <v>10.5</v>
      </c>
      <c r="AF31" s="46">
        <v>6.1</v>
      </c>
    </row>
    <row r="32" spans="1:32" ht="13.5" thickBot="1">
      <c r="A32" s="24" t="s">
        <v>27</v>
      </c>
      <c r="B32" s="19" t="e">
        <f>IF($A$4="",IF($B$14="Y",IF($B$10&lt;10,VLOOKUP($B$16,$Y$7:$Z$102,2),IF($B$10&lt;20,VLOOKUP($B$16,$AB$7:$AC$102,2),VLOOKUP($B$16,$AE$7:$AF$102,2))),IF($B$10&lt;10,VLOOKUP($B$16,$O$7:$P$102,2),IF($B$10&lt;20,VLOOKUP($B$16,$R$7:$S$102,2),VLOOKUP($B$16,$U$7:$V$102,2)))),"")</f>
        <v>#N/A</v>
      </c>
      <c r="D32" s="36"/>
      <c r="E32" s="12">
        <v>27</v>
      </c>
      <c r="I32" s="46">
        <v>30</v>
      </c>
      <c r="J32" s="58">
        <v>17</v>
      </c>
      <c r="K32" s="46">
        <v>1.1000000000000001</v>
      </c>
      <c r="L32" s="46">
        <v>1.2</v>
      </c>
      <c r="N32" s="46"/>
      <c r="O32" s="46">
        <v>11.5</v>
      </c>
      <c r="P32" s="46">
        <v>5</v>
      </c>
      <c r="R32" s="46">
        <v>11.5</v>
      </c>
      <c r="S32" s="46">
        <v>5.6</v>
      </c>
      <c r="U32" s="46">
        <v>11.5</v>
      </c>
      <c r="V32" s="46">
        <v>6.1</v>
      </c>
      <c r="X32" s="46"/>
      <c r="Y32" s="46">
        <v>11.5</v>
      </c>
      <c r="Z32" s="46">
        <v>5.2</v>
      </c>
      <c r="AB32" s="46">
        <v>11.5</v>
      </c>
      <c r="AC32" s="46">
        <v>5.8</v>
      </c>
      <c r="AE32" s="46">
        <v>11.5</v>
      </c>
      <c r="AF32" s="46">
        <v>6.4</v>
      </c>
    </row>
    <row r="33" spans="1:32">
      <c r="A33" s="33"/>
      <c r="B33" s="29"/>
      <c r="D33" s="36"/>
      <c r="E33" s="12">
        <v>28</v>
      </c>
      <c r="I33" s="46">
        <v>31</v>
      </c>
      <c r="J33" s="58">
        <v>17</v>
      </c>
      <c r="K33" s="46">
        <v>1.1000000000000001</v>
      </c>
      <c r="L33" s="46">
        <v>1.2</v>
      </c>
      <c r="N33" s="46"/>
      <c r="O33" s="46">
        <v>12.5</v>
      </c>
      <c r="P33" s="46">
        <v>5.0999999999999996</v>
      </c>
      <c r="R33" s="46">
        <v>12.5</v>
      </c>
      <c r="S33" s="46">
        <v>5.8</v>
      </c>
      <c r="U33" s="46">
        <v>12.5</v>
      </c>
      <c r="V33" s="46">
        <v>6.3</v>
      </c>
      <c r="X33" s="46"/>
      <c r="Y33" s="46">
        <v>12.5</v>
      </c>
      <c r="Z33" s="46">
        <v>5.4</v>
      </c>
      <c r="AB33" s="46">
        <v>12.5</v>
      </c>
      <c r="AC33" s="46">
        <v>6</v>
      </c>
      <c r="AE33" s="46">
        <v>12.5</v>
      </c>
      <c r="AF33" s="46">
        <v>6.6</v>
      </c>
    </row>
    <row r="34" spans="1:32" ht="13.5" thickBot="1">
      <c r="A34" s="60" t="e">
        <f>IF($A$4="",IF($B$32="","",IF($B$32&lt;$B$30,"This R value does indicate significant heterogeneity.","This R value does not indicate significant heterogeneity.")),"")</f>
        <v>#N/A</v>
      </c>
      <c r="B34" s="31"/>
      <c r="D34" s="36"/>
      <c r="E34" s="12">
        <v>29</v>
      </c>
      <c r="I34" s="46">
        <v>32</v>
      </c>
      <c r="J34" s="58">
        <v>17</v>
      </c>
      <c r="K34" s="46">
        <v>1.1000000000000001</v>
      </c>
      <c r="L34" s="46">
        <v>1.2</v>
      </c>
      <c r="N34" s="46"/>
      <c r="O34" s="46">
        <v>13.5</v>
      </c>
      <c r="P34" s="46">
        <v>5.3</v>
      </c>
      <c r="R34" s="46">
        <v>13.5</v>
      </c>
      <c r="S34" s="46">
        <v>5.9</v>
      </c>
      <c r="U34" s="46">
        <v>13.5</v>
      </c>
      <c r="V34" s="46">
        <v>6.5</v>
      </c>
      <c r="X34" s="46"/>
      <c r="Y34" s="46">
        <v>13.5</v>
      </c>
      <c r="Z34" s="46">
        <v>5.5</v>
      </c>
      <c r="AB34" s="46">
        <v>13.5</v>
      </c>
      <c r="AC34" s="46">
        <v>6.2</v>
      </c>
      <c r="AE34" s="46">
        <v>13.5</v>
      </c>
      <c r="AF34" s="46">
        <v>6.8</v>
      </c>
    </row>
    <row r="35" spans="1:32">
      <c r="A35" s="21"/>
      <c r="B35" s="16"/>
      <c r="D35" s="36"/>
      <c r="E35" s="12">
        <v>30</v>
      </c>
      <c r="I35" s="46">
        <v>33</v>
      </c>
      <c r="J35" s="58">
        <v>17</v>
      </c>
      <c r="K35" s="46">
        <v>1.1000000000000001</v>
      </c>
      <c r="L35" s="46">
        <v>1.2</v>
      </c>
      <c r="N35" s="46"/>
      <c r="O35" s="46">
        <v>14.5</v>
      </c>
      <c r="P35" s="46">
        <v>5.4</v>
      </c>
      <c r="R35" s="46">
        <v>14.5</v>
      </c>
      <c r="S35" s="46">
        <v>6.1</v>
      </c>
      <c r="U35" s="46">
        <v>14.5</v>
      </c>
      <c r="V35" s="46">
        <v>6.7</v>
      </c>
      <c r="X35" s="46"/>
      <c r="Y35" s="46">
        <v>14.5</v>
      </c>
      <c r="Z35" s="46">
        <v>5.7</v>
      </c>
      <c r="AB35" s="46">
        <v>14.5</v>
      </c>
      <c r="AC35" s="46">
        <v>6.4</v>
      </c>
      <c r="AE35" s="46">
        <v>14.5</v>
      </c>
      <c r="AF35" s="46">
        <v>7</v>
      </c>
    </row>
    <row r="36" spans="1:32" ht="13.5" thickBot="1">
      <c r="D36" s="36"/>
      <c r="E36" s="12">
        <v>31</v>
      </c>
      <c r="I36" s="46">
        <v>34</v>
      </c>
      <c r="J36" s="58">
        <v>17</v>
      </c>
      <c r="K36" s="46">
        <v>1.1000000000000001</v>
      </c>
      <c r="L36" s="46">
        <v>1.2</v>
      </c>
      <c r="N36" s="46"/>
      <c r="O36" s="46">
        <v>15.5</v>
      </c>
      <c r="P36" s="46">
        <v>5.6</v>
      </c>
      <c r="R36" s="46">
        <v>15.5</v>
      </c>
      <c r="S36" s="46">
        <v>6.3</v>
      </c>
      <c r="U36" s="46">
        <v>15.5</v>
      </c>
      <c r="V36" s="46">
        <v>6.9</v>
      </c>
      <c r="X36" s="46"/>
      <c r="Y36" s="46">
        <v>15.5</v>
      </c>
      <c r="Z36" s="46">
        <v>5.8</v>
      </c>
      <c r="AB36" s="46">
        <v>15.5</v>
      </c>
      <c r="AC36" s="46">
        <v>6.6</v>
      </c>
      <c r="AE36" s="46">
        <v>15.5</v>
      </c>
      <c r="AF36" s="46">
        <v>7.2</v>
      </c>
    </row>
    <row r="37" spans="1:32" ht="13.5" thickBot="1">
      <c r="A37" s="17" t="s">
        <v>0</v>
      </c>
      <c r="D37" s="36"/>
      <c r="E37" s="12">
        <v>32</v>
      </c>
      <c r="I37" s="46">
        <v>35</v>
      </c>
      <c r="J37" s="58">
        <v>17</v>
      </c>
      <c r="K37" s="46">
        <v>1.1000000000000001</v>
      </c>
      <c r="L37" s="46">
        <v>1.2</v>
      </c>
      <c r="N37" s="46"/>
      <c r="O37" s="46">
        <v>16.5</v>
      </c>
      <c r="P37" s="46">
        <v>5.7</v>
      </c>
      <c r="R37" s="46">
        <v>16.5</v>
      </c>
      <c r="S37" s="46">
        <v>6.4</v>
      </c>
      <c r="U37" s="46">
        <v>16.5</v>
      </c>
      <c r="V37" s="46">
        <v>7</v>
      </c>
      <c r="X37" s="46"/>
      <c r="Y37" s="46">
        <v>16.5</v>
      </c>
      <c r="Z37" s="46">
        <v>6</v>
      </c>
      <c r="AB37" s="46">
        <v>16.5</v>
      </c>
      <c r="AC37" s="46">
        <v>6.7</v>
      </c>
      <c r="AE37" s="46">
        <v>16.5</v>
      </c>
      <c r="AF37" s="46">
        <v>7.4</v>
      </c>
    </row>
    <row r="38" spans="1:32">
      <c r="D38" s="36"/>
      <c r="E38" s="12">
        <v>33</v>
      </c>
      <c r="I38" s="46">
        <v>36</v>
      </c>
      <c r="J38" s="58">
        <v>18</v>
      </c>
      <c r="K38" s="46">
        <v>1.07</v>
      </c>
      <c r="L38" s="46">
        <v>1.1599999999999999</v>
      </c>
      <c r="N38" s="46"/>
      <c r="O38" s="46">
        <v>17.5</v>
      </c>
      <c r="P38" s="46">
        <v>5.9</v>
      </c>
      <c r="R38" s="46">
        <v>17.5</v>
      </c>
      <c r="S38" s="46">
        <v>6.6</v>
      </c>
      <c r="U38" s="46">
        <v>17.5</v>
      </c>
      <c r="V38" s="46">
        <v>7.2</v>
      </c>
      <c r="X38" s="46"/>
      <c r="Y38" s="46">
        <v>17.5</v>
      </c>
      <c r="Z38" s="46">
        <v>6.1</v>
      </c>
      <c r="AB38" s="46">
        <v>17.5</v>
      </c>
      <c r="AC38" s="46">
        <v>6.9</v>
      </c>
      <c r="AE38" s="46">
        <v>17.5</v>
      </c>
      <c r="AF38" s="46">
        <v>7.5</v>
      </c>
    </row>
    <row r="39" spans="1:32">
      <c r="B39" s="10"/>
      <c r="D39" s="36"/>
      <c r="E39" s="12">
        <v>34</v>
      </c>
      <c r="I39" s="46">
        <v>37</v>
      </c>
      <c r="J39" s="58">
        <v>18</v>
      </c>
      <c r="K39" s="46">
        <v>1.07</v>
      </c>
      <c r="L39" s="46">
        <v>1.1599999999999999</v>
      </c>
      <c r="N39" s="46"/>
      <c r="O39" s="46">
        <v>18.5</v>
      </c>
      <c r="P39" s="46">
        <v>6</v>
      </c>
      <c r="R39" s="46">
        <v>18.5</v>
      </c>
      <c r="S39" s="46">
        <v>6.7</v>
      </c>
      <c r="U39" s="46">
        <v>18.5</v>
      </c>
      <c r="V39" s="46">
        <v>7.4</v>
      </c>
      <c r="X39" s="46"/>
      <c r="Y39" s="46">
        <v>18.5</v>
      </c>
      <c r="Z39" s="46">
        <v>6.3</v>
      </c>
      <c r="AB39" s="46">
        <v>18.5</v>
      </c>
      <c r="AC39" s="46">
        <v>7</v>
      </c>
      <c r="AE39" s="46">
        <v>18.5</v>
      </c>
      <c r="AF39" s="46">
        <v>7.7</v>
      </c>
    </row>
    <row r="40" spans="1:32">
      <c r="D40" s="36"/>
      <c r="E40" s="12">
        <v>35</v>
      </c>
      <c r="I40" s="46">
        <v>38</v>
      </c>
      <c r="J40" s="58">
        <v>18</v>
      </c>
      <c r="K40" s="46">
        <v>1.07</v>
      </c>
      <c r="L40" s="46">
        <v>1.1599999999999999</v>
      </c>
      <c r="N40" s="46"/>
      <c r="O40" s="46">
        <v>19.5</v>
      </c>
      <c r="P40" s="46">
        <v>6.1</v>
      </c>
      <c r="R40" s="46">
        <v>19.5</v>
      </c>
      <c r="S40" s="46">
        <v>6.8</v>
      </c>
      <c r="U40" s="46">
        <v>19.5</v>
      </c>
      <c r="V40" s="46">
        <v>7.5</v>
      </c>
      <c r="X40" s="46"/>
      <c r="Y40" s="46">
        <v>19.5</v>
      </c>
      <c r="Z40" s="46">
        <v>6.4</v>
      </c>
      <c r="AB40" s="46">
        <v>19.5</v>
      </c>
      <c r="AC40" s="46">
        <v>7.1</v>
      </c>
      <c r="AE40" s="46">
        <v>19.5</v>
      </c>
      <c r="AF40" s="46">
        <v>7.8</v>
      </c>
    </row>
    <row r="41" spans="1:32">
      <c r="D41" s="36"/>
      <c r="E41" s="12">
        <v>36</v>
      </c>
      <c r="I41" s="46">
        <v>39</v>
      </c>
      <c r="J41" s="58">
        <v>18</v>
      </c>
      <c r="K41" s="46">
        <v>1.07</v>
      </c>
      <c r="L41" s="46">
        <v>1.1599999999999999</v>
      </c>
      <c r="N41" s="46"/>
      <c r="O41" s="46">
        <v>21</v>
      </c>
      <c r="P41" s="46">
        <v>6.3</v>
      </c>
      <c r="R41" s="46">
        <v>21</v>
      </c>
      <c r="S41" s="46">
        <v>7.1</v>
      </c>
      <c r="U41" s="46">
        <v>21</v>
      </c>
      <c r="V41" s="46">
        <v>7.8</v>
      </c>
      <c r="X41" s="46"/>
      <c r="Y41" s="46">
        <v>21</v>
      </c>
      <c r="Z41" s="46">
        <v>6.6</v>
      </c>
      <c r="AB41" s="46">
        <v>21</v>
      </c>
      <c r="AC41" s="46">
        <v>7.4</v>
      </c>
      <c r="AE41" s="46">
        <v>21</v>
      </c>
      <c r="AF41" s="46">
        <v>8.1</v>
      </c>
    </row>
    <row r="42" spans="1:32">
      <c r="D42" s="36"/>
      <c r="E42" s="12">
        <v>37</v>
      </c>
      <c r="I42" s="46">
        <v>40</v>
      </c>
      <c r="J42" s="58">
        <v>18</v>
      </c>
      <c r="K42" s="46">
        <v>1.07</v>
      </c>
      <c r="L42" s="46">
        <v>1.1599999999999999</v>
      </c>
      <c r="N42" s="46"/>
      <c r="O42" s="46">
        <v>23</v>
      </c>
      <c r="P42" s="46">
        <v>6.5</v>
      </c>
      <c r="R42" s="46">
        <v>23</v>
      </c>
      <c r="S42" s="46">
        <v>7.3</v>
      </c>
      <c r="U42" s="46">
        <v>23</v>
      </c>
      <c r="V42" s="46">
        <v>8</v>
      </c>
      <c r="X42" s="46"/>
      <c r="Y42" s="46">
        <v>23</v>
      </c>
      <c r="Z42" s="46">
        <v>6.8</v>
      </c>
      <c r="AB42" s="46">
        <v>23</v>
      </c>
      <c r="AC42" s="46">
        <v>7.6</v>
      </c>
      <c r="AE42" s="46">
        <v>23</v>
      </c>
      <c r="AF42" s="46">
        <v>8.4</v>
      </c>
    </row>
    <row r="43" spans="1:32">
      <c r="D43" s="36"/>
      <c r="E43" s="12">
        <v>38</v>
      </c>
      <c r="I43" s="46">
        <v>41</v>
      </c>
      <c r="J43" s="58">
        <v>18</v>
      </c>
      <c r="K43" s="46">
        <v>1.07</v>
      </c>
      <c r="L43" s="46">
        <v>1.1599999999999999</v>
      </c>
      <c r="N43" s="46"/>
      <c r="O43" s="46">
        <v>25</v>
      </c>
      <c r="P43" s="46">
        <v>6.7</v>
      </c>
      <c r="R43" s="46">
        <v>25</v>
      </c>
      <c r="S43" s="46">
        <v>7.5</v>
      </c>
      <c r="U43" s="46">
        <v>25</v>
      </c>
      <c r="V43" s="46">
        <v>8.1999999999999993</v>
      </c>
      <c r="X43" s="46"/>
      <c r="Y43" s="46">
        <v>25</v>
      </c>
      <c r="Z43" s="46">
        <v>7</v>
      </c>
      <c r="AB43" s="46">
        <v>25</v>
      </c>
      <c r="AC43" s="46">
        <v>7.8</v>
      </c>
      <c r="AE43" s="46">
        <v>25</v>
      </c>
      <c r="AF43" s="46">
        <v>8.6</v>
      </c>
    </row>
    <row r="44" spans="1:32">
      <c r="D44" s="36"/>
      <c r="E44" s="12">
        <v>39</v>
      </c>
      <c r="I44" s="46">
        <v>42</v>
      </c>
      <c r="J44" s="58">
        <v>18</v>
      </c>
      <c r="K44" s="46">
        <v>1.07</v>
      </c>
      <c r="L44" s="46">
        <v>1.1599999999999999</v>
      </c>
      <c r="N44" s="46"/>
      <c r="O44" s="46">
        <v>27</v>
      </c>
      <c r="P44" s="46">
        <v>6.9</v>
      </c>
      <c r="R44" s="46">
        <v>27</v>
      </c>
      <c r="S44" s="46">
        <v>7.7</v>
      </c>
      <c r="U44" s="46">
        <v>27</v>
      </c>
      <c r="V44" s="46">
        <v>8.4</v>
      </c>
      <c r="X44" s="46"/>
      <c r="Y44" s="46">
        <v>27</v>
      </c>
      <c r="Z44" s="46">
        <v>7.2</v>
      </c>
      <c r="AB44" s="46">
        <v>27</v>
      </c>
      <c r="AC44" s="46">
        <v>8</v>
      </c>
      <c r="AE44" s="46">
        <v>27</v>
      </c>
      <c r="AF44" s="46">
        <v>8.8000000000000007</v>
      </c>
    </row>
    <row r="45" spans="1:32">
      <c r="D45" s="36"/>
      <c r="E45" s="12">
        <v>40</v>
      </c>
      <c r="I45" s="46">
        <v>43</v>
      </c>
      <c r="J45" s="58">
        <v>18</v>
      </c>
      <c r="K45" s="46">
        <v>1.07</v>
      </c>
      <c r="L45" s="46">
        <v>1.1599999999999999</v>
      </c>
      <c r="N45" s="46"/>
      <c r="O45" s="46">
        <v>29</v>
      </c>
      <c r="P45" s="46">
        <v>7</v>
      </c>
      <c r="R45" s="46">
        <v>29</v>
      </c>
      <c r="S45" s="46">
        <v>7.8</v>
      </c>
      <c r="U45" s="46">
        <v>29</v>
      </c>
      <c r="V45" s="46">
        <v>8.6</v>
      </c>
      <c r="X45" s="46"/>
      <c r="Y45" s="46">
        <v>29</v>
      </c>
      <c r="Z45" s="46">
        <v>7.3</v>
      </c>
      <c r="AB45" s="46">
        <v>29</v>
      </c>
      <c r="AC45" s="46">
        <v>8.1999999999999993</v>
      </c>
      <c r="AE45" s="46">
        <v>29</v>
      </c>
      <c r="AF45" s="46">
        <v>9</v>
      </c>
    </row>
    <row r="46" spans="1:32">
      <c r="D46" s="36"/>
      <c r="E46" s="12">
        <v>41</v>
      </c>
      <c r="I46" s="46">
        <v>44</v>
      </c>
      <c r="J46" s="58">
        <v>18</v>
      </c>
      <c r="K46" s="46">
        <v>1.07</v>
      </c>
      <c r="L46" s="46">
        <v>1.1599999999999999</v>
      </c>
      <c r="N46" s="46"/>
      <c r="O46" s="46">
        <v>31</v>
      </c>
      <c r="P46" s="46">
        <v>7.1</v>
      </c>
      <c r="R46" s="46">
        <v>31</v>
      </c>
      <c r="S46" s="46">
        <v>8</v>
      </c>
      <c r="U46" s="46">
        <v>31</v>
      </c>
      <c r="V46" s="46">
        <v>8.6999999999999993</v>
      </c>
      <c r="X46" s="46"/>
      <c r="Y46" s="46">
        <v>31</v>
      </c>
      <c r="Z46" s="46">
        <v>7.4</v>
      </c>
      <c r="AB46" s="46">
        <v>31</v>
      </c>
      <c r="AC46" s="46">
        <v>8.3000000000000007</v>
      </c>
      <c r="AE46" s="46">
        <v>31</v>
      </c>
      <c r="AF46" s="46">
        <v>9.1</v>
      </c>
    </row>
    <row r="47" spans="1:32">
      <c r="D47" s="36"/>
      <c r="E47" s="12">
        <v>42</v>
      </c>
      <c r="I47" s="46">
        <v>45</v>
      </c>
      <c r="J47" s="58">
        <v>18</v>
      </c>
      <c r="K47" s="46">
        <v>1.07</v>
      </c>
      <c r="L47" s="46">
        <v>1.1599999999999999</v>
      </c>
      <c r="N47" s="46"/>
      <c r="O47" s="46">
        <v>33</v>
      </c>
      <c r="P47" s="46">
        <v>7.2</v>
      </c>
      <c r="R47" s="46">
        <v>33</v>
      </c>
      <c r="S47" s="46">
        <v>8.1</v>
      </c>
      <c r="U47" s="46">
        <v>33</v>
      </c>
      <c r="V47" s="46">
        <v>8.9</v>
      </c>
      <c r="X47" s="46"/>
      <c r="Y47" s="46">
        <v>33</v>
      </c>
      <c r="Z47" s="46">
        <v>7.5</v>
      </c>
      <c r="AB47" s="46">
        <v>33</v>
      </c>
      <c r="AC47" s="46">
        <v>8.5</v>
      </c>
      <c r="AE47" s="46">
        <v>33</v>
      </c>
      <c r="AF47" s="46">
        <v>9.3000000000000007</v>
      </c>
    </row>
    <row r="48" spans="1:32">
      <c r="D48" s="36"/>
      <c r="E48" s="12">
        <v>43</v>
      </c>
      <c r="I48" s="46">
        <v>46</v>
      </c>
      <c r="J48" s="58">
        <v>18</v>
      </c>
      <c r="K48" s="46">
        <v>1.07</v>
      </c>
      <c r="L48" s="46">
        <v>1.1599999999999999</v>
      </c>
      <c r="N48" s="46"/>
      <c r="O48" s="46">
        <v>35</v>
      </c>
      <c r="P48" s="46">
        <v>7.3</v>
      </c>
      <c r="R48" s="46">
        <v>35</v>
      </c>
      <c r="S48" s="46">
        <v>8.1999999999999993</v>
      </c>
      <c r="U48" s="46">
        <v>35</v>
      </c>
      <c r="V48" s="46">
        <v>9</v>
      </c>
      <c r="X48" s="46"/>
      <c r="Y48" s="46">
        <v>35</v>
      </c>
      <c r="Z48" s="46">
        <v>7.6</v>
      </c>
      <c r="AB48" s="46">
        <v>35</v>
      </c>
      <c r="AC48" s="46">
        <v>8.6</v>
      </c>
      <c r="AE48" s="46">
        <v>35</v>
      </c>
      <c r="AF48" s="46">
        <v>9.4</v>
      </c>
    </row>
    <row r="49" spans="4:32">
      <c r="D49" s="36"/>
      <c r="E49" s="12">
        <v>44</v>
      </c>
      <c r="I49" s="46">
        <v>47</v>
      </c>
      <c r="J49" s="58">
        <v>18</v>
      </c>
      <c r="K49" s="46">
        <v>1.07</v>
      </c>
      <c r="L49" s="46">
        <v>1.1599999999999999</v>
      </c>
      <c r="N49" s="46"/>
      <c r="O49" s="46">
        <v>37</v>
      </c>
      <c r="P49" s="46">
        <v>7.4</v>
      </c>
      <c r="R49" s="46">
        <v>37</v>
      </c>
      <c r="S49" s="46">
        <v>8.3000000000000007</v>
      </c>
      <c r="U49" s="46">
        <v>37</v>
      </c>
      <c r="V49" s="46">
        <v>9.1</v>
      </c>
      <c r="X49" s="46"/>
      <c r="Y49" s="46">
        <v>37</v>
      </c>
      <c r="Z49" s="46">
        <v>7.7</v>
      </c>
      <c r="AB49" s="46">
        <v>37</v>
      </c>
      <c r="AC49" s="46">
        <v>8.6999999999999993</v>
      </c>
      <c r="AE49" s="46">
        <v>37</v>
      </c>
      <c r="AF49" s="46">
        <v>9.5</v>
      </c>
    </row>
    <row r="50" spans="4:32">
      <c r="D50" s="36"/>
      <c r="E50" s="12">
        <v>45</v>
      </c>
      <c r="I50" s="46">
        <v>48</v>
      </c>
      <c r="J50" s="58">
        <v>18</v>
      </c>
      <c r="K50" s="46">
        <v>1.07</v>
      </c>
      <c r="L50" s="46">
        <v>1.1599999999999999</v>
      </c>
      <c r="N50" s="46"/>
      <c r="O50" s="46">
        <v>39</v>
      </c>
      <c r="P50" s="46">
        <v>7.5</v>
      </c>
      <c r="R50" s="46">
        <v>39</v>
      </c>
      <c r="S50" s="46">
        <v>8.4</v>
      </c>
      <c r="U50" s="46">
        <v>39</v>
      </c>
      <c r="V50" s="46">
        <v>9.1999999999999993</v>
      </c>
      <c r="X50" s="46"/>
      <c r="Y50" s="46">
        <v>39</v>
      </c>
      <c r="Z50" s="46">
        <v>7.8</v>
      </c>
      <c r="AB50" s="46">
        <v>39</v>
      </c>
      <c r="AC50" s="46">
        <v>8.8000000000000007</v>
      </c>
      <c r="AE50" s="46">
        <v>39</v>
      </c>
      <c r="AF50" s="46">
        <v>9.6</v>
      </c>
    </row>
    <row r="51" spans="4:32">
      <c r="D51" s="36"/>
      <c r="E51" s="12">
        <v>46</v>
      </c>
      <c r="I51" s="46">
        <v>49</v>
      </c>
      <c r="J51" s="58">
        <v>18</v>
      </c>
      <c r="K51" s="46">
        <v>1.07</v>
      </c>
      <c r="L51" s="46">
        <v>1.1599999999999999</v>
      </c>
      <c r="N51" s="46"/>
      <c r="O51" s="46">
        <v>41</v>
      </c>
      <c r="P51" s="46">
        <v>7.5</v>
      </c>
      <c r="R51" s="46">
        <v>41</v>
      </c>
      <c r="S51" s="46">
        <v>8.4</v>
      </c>
      <c r="U51" s="46">
        <v>41</v>
      </c>
      <c r="V51" s="46">
        <v>9.1999999999999993</v>
      </c>
      <c r="X51" s="46"/>
      <c r="Y51" s="46">
        <v>41</v>
      </c>
      <c r="Z51" s="46">
        <v>7.9</v>
      </c>
      <c r="AB51" s="46">
        <v>41</v>
      </c>
      <c r="AC51" s="46">
        <v>8.8000000000000007</v>
      </c>
      <c r="AE51" s="46">
        <v>41</v>
      </c>
      <c r="AF51" s="46">
        <v>9.6999999999999993</v>
      </c>
    </row>
    <row r="52" spans="4:32">
      <c r="D52" s="36"/>
      <c r="E52" s="12">
        <v>47</v>
      </c>
      <c r="I52" s="46">
        <v>50</v>
      </c>
      <c r="J52" s="58">
        <v>20</v>
      </c>
      <c r="K52" s="46">
        <v>0.99</v>
      </c>
      <c r="L52" s="46">
        <v>1.0900000000000001</v>
      </c>
      <c r="N52" s="46"/>
      <c r="O52" s="46">
        <v>43</v>
      </c>
      <c r="P52" s="46">
        <v>7.6</v>
      </c>
      <c r="R52" s="46">
        <v>43</v>
      </c>
      <c r="S52" s="46">
        <v>8.5</v>
      </c>
      <c r="U52" s="46">
        <v>43</v>
      </c>
      <c r="V52" s="46">
        <v>9.3000000000000007</v>
      </c>
      <c r="X52" s="46"/>
      <c r="Y52" s="46">
        <v>43</v>
      </c>
      <c r="Z52" s="46">
        <v>7.9</v>
      </c>
      <c r="AB52" s="46">
        <v>43</v>
      </c>
      <c r="AC52" s="46">
        <v>8.9</v>
      </c>
      <c r="AE52" s="46">
        <v>43</v>
      </c>
      <c r="AF52" s="46">
        <v>9.6999999999999993</v>
      </c>
    </row>
    <row r="53" spans="4:32">
      <c r="D53" s="36"/>
      <c r="E53" s="12">
        <v>48</v>
      </c>
      <c r="N53" s="46"/>
      <c r="O53" s="46">
        <v>45</v>
      </c>
      <c r="P53" s="46">
        <v>7.6</v>
      </c>
      <c r="R53" s="46">
        <v>45</v>
      </c>
      <c r="S53" s="46">
        <v>8.5</v>
      </c>
      <c r="U53" s="46">
        <v>45</v>
      </c>
      <c r="V53" s="46">
        <v>9.3000000000000007</v>
      </c>
      <c r="X53" s="46"/>
      <c r="Y53" s="46">
        <v>45</v>
      </c>
      <c r="Z53" s="46">
        <v>7.9</v>
      </c>
      <c r="AB53" s="46">
        <v>45</v>
      </c>
      <c r="AC53" s="46">
        <v>8.9</v>
      </c>
      <c r="AE53" s="46">
        <v>45</v>
      </c>
      <c r="AF53" s="46">
        <v>9.8000000000000007</v>
      </c>
    </row>
    <row r="54" spans="4:32">
      <c r="D54" s="36"/>
      <c r="E54" s="12">
        <v>49</v>
      </c>
      <c r="N54" s="46"/>
      <c r="O54" s="46">
        <v>47</v>
      </c>
      <c r="P54" s="46">
        <v>7.6</v>
      </c>
      <c r="R54" s="46">
        <v>47</v>
      </c>
      <c r="S54" s="46">
        <v>8.6</v>
      </c>
      <c r="U54" s="46">
        <v>47</v>
      </c>
      <c r="V54" s="46">
        <v>9.4</v>
      </c>
      <c r="X54" s="46"/>
      <c r="Y54" s="46">
        <v>47</v>
      </c>
      <c r="Z54" s="46">
        <v>8</v>
      </c>
      <c r="AB54" s="46">
        <v>47</v>
      </c>
      <c r="AC54" s="46">
        <v>8.9</v>
      </c>
      <c r="AE54" s="46">
        <v>47</v>
      </c>
      <c r="AF54" s="46">
        <v>9.8000000000000007</v>
      </c>
    </row>
    <row r="55" spans="4:32">
      <c r="D55" s="36"/>
      <c r="E55" s="12">
        <v>50</v>
      </c>
      <c r="N55" s="46"/>
      <c r="O55" s="46">
        <v>49</v>
      </c>
      <c r="P55" s="46">
        <v>7.6</v>
      </c>
      <c r="R55" s="46">
        <v>49</v>
      </c>
      <c r="S55" s="46">
        <v>8.6</v>
      </c>
      <c r="U55" s="46">
        <v>49</v>
      </c>
      <c r="V55" s="46">
        <v>9.4</v>
      </c>
      <c r="X55" s="46"/>
      <c r="Y55" s="46">
        <v>49</v>
      </c>
      <c r="Z55" s="46">
        <v>8</v>
      </c>
      <c r="AB55" s="46">
        <v>49</v>
      </c>
      <c r="AC55" s="46">
        <v>8.9</v>
      </c>
      <c r="AE55" s="46">
        <v>49</v>
      </c>
      <c r="AF55" s="46">
        <v>9.8000000000000007</v>
      </c>
    </row>
    <row r="56" spans="4:32">
      <c r="D56" s="36"/>
      <c r="E56" s="12">
        <v>51</v>
      </c>
      <c r="N56" s="46"/>
      <c r="O56" s="46">
        <v>51</v>
      </c>
      <c r="P56" s="46">
        <v>7.6</v>
      </c>
      <c r="R56" s="46">
        <v>51</v>
      </c>
      <c r="S56" s="46">
        <v>8.6</v>
      </c>
      <c r="U56" s="46">
        <v>51</v>
      </c>
      <c r="V56" s="46">
        <v>9.4</v>
      </c>
      <c r="X56" s="46"/>
      <c r="Y56" s="46">
        <v>51</v>
      </c>
      <c r="Z56" s="46">
        <v>8</v>
      </c>
      <c r="AB56" s="46">
        <v>51</v>
      </c>
      <c r="AC56" s="46">
        <v>8.9</v>
      </c>
      <c r="AE56" s="46">
        <v>51</v>
      </c>
      <c r="AF56" s="46">
        <v>9.8000000000000007</v>
      </c>
    </row>
    <row r="57" spans="4:32">
      <c r="D57" s="36"/>
      <c r="E57" s="12">
        <v>52</v>
      </c>
      <c r="N57" s="46"/>
      <c r="O57" s="46">
        <v>53.01</v>
      </c>
      <c r="P57" s="46">
        <v>7.6</v>
      </c>
      <c r="R57" s="46">
        <v>53.01</v>
      </c>
      <c r="S57" s="46">
        <v>8.5</v>
      </c>
      <c r="U57" s="46">
        <v>53.01</v>
      </c>
      <c r="V57" s="46">
        <v>9.3000000000000007</v>
      </c>
      <c r="X57" s="46"/>
      <c r="Y57" s="46">
        <v>53.01</v>
      </c>
      <c r="Z57" s="46">
        <v>7.9</v>
      </c>
      <c r="AB57" s="46">
        <v>53.01</v>
      </c>
      <c r="AC57" s="46">
        <v>8.9</v>
      </c>
      <c r="AE57" s="46">
        <v>53.01</v>
      </c>
      <c r="AF57" s="46">
        <v>9.8000000000000007</v>
      </c>
    </row>
    <row r="58" spans="4:32">
      <c r="D58" s="36"/>
      <c r="E58" s="12">
        <v>53</v>
      </c>
      <c r="N58" s="46"/>
      <c r="O58" s="46">
        <v>55.01</v>
      </c>
      <c r="P58" s="46">
        <v>7.6</v>
      </c>
      <c r="R58" s="46">
        <v>55.01</v>
      </c>
      <c r="S58" s="46">
        <v>8.5</v>
      </c>
      <c r="U58" s="46">
        <v>55.01</v>
      </c>
      <c r="V58" s="46">
        <v>9.3000000000000007</v>
      </c>
      <c r="X58" s="46"/>
      <c r="Y58" s="46">
        <v>55.01</v>
      </c>
      <c r="Z58" s="46">
        <v>7.9</v>
      </c>
      <c r="AB58" s="46">
        <v>55.01</v>
      </c>
      <c r="AC58" s="46">
        <v>8.9</v>
      </c>
      <c r="AE58" s="46">
        <v>55.01</v>
      </c>
      <c r="AF58" s="46">
        <v>9.6999999999999993</v>
      </c>
    </row>
    <row r="59" spans="4:32">
      <c r="D59" s="36"/>
      <c r="E59" s="12">
        <v>54</v>
      </c>
      <c r="N59" s="46"/>
      <c r="O59" s="46">
        <v>57.01</v>
      </c>
      <c r="P59" s="46">
        <v>7.5</v>
      </c>
      <c r="R59" s="46">
        <v>57.01</v>
      </c>
      <c r="S59" s="46">
        <v>8.4</v>
      </c>
      <c r="U59" s="46">
        <v>57.01</v>
      </c>
      <c r="V59" s="46">
        <v>9.1999999999999993</v>
      </c>
      <c r="X59" s="46"/>
      <c r="Y59" s="46">
        <v>57.01</v>
      </c>
      <c r="Z59" s="46">
        <v>7.9</v>
      </c>
      <c r="AB59" s="46">
        <v>57.01</v>
      </c>
      <c r="AC59" s="46">
        <v>8.8000000000000007</v>
      </c>
      <c r="AE59" s="46">
        <v>57.01</v>
      </c>
      <c r="AF59" s="46">
        <v>9.6999999999999993</v>
      </c>
    </row>
    <row r="60" spans="4:32">
      <c r="D60" s="36"/>
      <c r="E60" s="12">
        <v>55</v>
      </c>
      <c r="N60" s="46"/>
      <c r="O60" s="46">
        <v>59.01</v>
      </c>
      <c r="P60" s="46">
        <v>7.5</v>
      </c>
      <c r="R60" s="46">
        <v>59.01</v>
      </c>
      <c r="S60" s="46">
        <v>8.4</v>
      </c>
      <c r="U60" s="46">
        <v>59.01</v>
      </c>
      <c r="V60" s="46">
        <v>9.1999999999999993</v>
      </c>
      <c r="X60" s="46"/>
      <c r="Y60" s="46">
        <v>59.01</v>
      </c>
      <c r="Z60" s="46">
        <v>7.8</v>
      </c>
      <c r="AB60" s="46">
        <v>59.01</v>
      </c>
      <c r="AC60" s="46">
        <v>8.8000000000000007</v>
      </c>
      <c r="AE60" s="46">
        <v>59.01</v>
      </c>
      <c r="AF60" s="46">
        <v>9.6</v>
      </c>
    </row>
    <row r="61" spans="4:32">
      <c r="D61" s="36"/>
      <c r="E61" s="12">
        <v>56</v>
      </c>
      <c r="N61" s="46"/>
      <c r="O61" s="46">
        <v>61.01</v>
      </c>
      <c r="P61" s="46">
        <v>7.4</v>
      </c>
      <c r="R61" s="46">
        <v>61.01</v>
      </c>
      <c r="S61" s="46">
        <v>8.3000000000000007</v>
      </c>
      <c r="U61" s="46">
        <v>61.01</v>
      </c>
      <c r="V61" s="46">
        <v>9.1</v>
      </c>
      <c r="X61" s="46"/>
      <c r="Y61" s="46">
        <v>61.01</v>
      </c>
      <c r="Z61" s="46">
        <v>7.7</v>
      </c>
      <c r="AB61" s="46">
        <v>61.01</v>
      </c>
      <c r="AC61" s="46">
        <v>8.6999999999999993</v>
      </c>
      <c r="AE61" s="46">
        <v>61.01</v>
      </c>
      <c r="AF61" s="46">
        <v>9.5</v>
      </c>
    </row>
    <row r="62" spans="4:32">
      <c r="D62" s="36"/>
      <c r="E62" s="12">
        <v>57</v>
      </c>
      <c r="N62" s="46"/>
      <c r="O62" s="46">
        <v>63.01</v>
      </c>
      <c r="P62" s="46">
        <v>7.3</v>
      </c>
      <c r="R62" s="46">
        <v>63.01</v>
      </c>
      <c r="S62" s="46">
        <v>8.1999999999999993</v>
      </c>
      <c r="U62" s="46">
        <v>63.01</v>
      </c>
      <c r="V62" s="46">
        <v>9</v>
      </c>
      <c r="X62" s="46"/>
      <c r="Y62" s="46">
        <v>63.01</v>
      </c>
      <c r="Z62" s="46">
        <v>7.6</v>
      </c>
      <c r="AB62" s="46">
        <v>63.01</v>
      </c>
      <c r="AC62" s="46">
        <v>8.6</v>
      </c>
      <c r="AE62" s="46">
        <v>63.01</v>
      </c>
      <c r="AF62" s="46">
        <v>9.4</v>
      </c>
    </row>
    <row r="63" spans="4:32">
      <c r="D63" s="36"/>
      <c r="E63" s="12">
        <v>58</v>
      </c>
      <c r="N63" s="46"/>
      <c r="O63" s="46">
        <v>65.010000000000005</v>
      </c>
      <c r="P63" s="46">
        <v>7.2</v>
      </c>
      <c r="R63" s="46">
        <v>65.010000000000005</v>
      </c>
      <c r="S63" s="46">
        <v>8.1</v>
      </c>
      <c r="U63" s="46">
        <v>65.010000000000005</v>
      </c>
      <c r="V63" s="46">
        <v>8.9</v>
      </c>
      <c r="X63" s="46"/>
      <c r="Y63" s="46">
        <v>65.010000000000005</v>
      </c>
      <c r="Z63" s="46">
        <v>7.5</v>
      </c>
      <c r="AB63" s="46">
        <v>65.010000000000005</v>
      </c>
      <c r="AC63" s="46">
        <v>8.5</v>
      </c>
      <c r="AE63" s="46">
        <v>65.010000000000005</v>
      </c>
      <c r="AF63" s="46">
        <v>9.3000000000000007</v>
      </c>
    </row>
    <row r="64" spans="4:32">
      <c r="D64" s="36"/>
      <c r="E64" s="12">
        <v>59</v>
      </c>
      <c r="N64" s="46"/>
      <c r="O64" s="46">
        <v>67.010000000000005</v>
      </c>
      <c r="P64" s="46">
        <v>7.1</v>
      </c>
      <c r="R64" s="46">
        <v>67.010000000000005</v>
      </c>
      <c r="S64" s="46">
        <v>8</v>
      </c>
      <c r="U64" s="46">
        <v>67.010000000000005</v>
      </c>
      <c r="V64" s="46">
        <v>8.6999999999999993</v>
      </c>
      <c r="X64" s="46"/>
      <c r="Y64" s="46">
        <v>67.010000000000005</v>
      </c>
      <c r="Z64" s="46">
        <v>7.4</v>
      </c>
      <c r="AB64" s="46">
        <v>67.010000000000005</v>
      </c>
      <c r="AC64" s="46">
        <v>8.3000000000000007</v>
      </c>
      <c r="AE64" s="46">
        <v>67.010000000000005</v>
      </c>
      <c r="AF64" s="46">
        <v>9.1</v>
      </c>
    </row>
    <row r="65" spans="4:32">
      <c r="D65" s="36"/>
      <c r="E65" s="12">
        <v>60</v>
      </c>
      <c r="N65" s="46"/>
      <c r="O65" s="46">
        <v>69.010000000000005</v>
      </c>
      <c r="P65" s="46">
        <v>7</v>
      </c>
      <c r="R65" s="46">
        <v>69.010000000000005</v>
      </c>
      <c r="S65" s="46">
        <v>7.8</v>
      </c>
      <c r="U65" s="46">
        <v>69.010000000000005</v>
      </c>
      <c r="V65" s="46">
        <v>8.6</v>
      </c>
      <c r="X65" s="46"/>
      <c r="Y65" s="46">
        <v>69.010000000000005</v>
      </c>
      <c r="Z65" s="46">
        <v>7.3</v>
      </c>
      <c r="AB65" s="46">
        <v>69.010000000000005</v>
      </c>
      <c r="AC65" s="46">
        <v>8.1999999999999993</v>
      </c>
      <c r="AE65" s="46">
        <v>69.010000000000005</v>
      </c>
      <c r="AF65" s="46">
        <v>9</v>
      </c>
    </row>
    <row r="66" spans="4:32">
      <c r="D66" s="36"/>
      <c r="E66" s="12">
        <v>61</v>
      </c>
      <c r="N66" s="46"/>
      <c r="O66" s="46">
        <v>71.010000000000005</v>
      </c>
      <c r="P66" s="46">
        <v>6.9</v>
      </c>
      <c r="R66" s="46">
        <v>71.010000000000005</v>
      </c>
      <c r="S66" s="46">
        <v>7.7</v>
      </c>
      <c r="U66" s="46">
        <v>71.010000000000005</v>
      </c>
      <c r="V66" s="46">
        <v>8.4</v>
      </c>
      <c r="X66" s="46"/>
      <c r="Y66" s="46">
        <v>71.010000000000005</v>
      </c>
      <c r="Z66" s="46">
        <v>7.2</v>
      </c>
      <c r="AB66" s="46">
        <v>71.010000000000005</v>
      </c>
      <c r="AC66" s="46">
        <v>8</v>
      </c>
      <c r="AE66" s="46">
        <v>71.010000000000005</v>
      </c>
      <c r="AF66" s="46">
        <v>8.8000000000000007</v>
      </c>
    </row>
    <row r="67" spans="4:32">
      <c r="D67" s="36"/>
      <c r="E67" s="12">
        <v>62</v>
      </c>
      <c r="N67" s="46"/>
      <c r="O67" s="46">
        <v>73.010000000000005</v>
      </c>
      <c r="P67" s="46">
        <v>6.7</v>
      </c>
      <c r="R67" s="46">
        <v>73.010000000000005</v>
      </c>
      <c r="S67" s="46">
        <v>7.5</v>
      </c>
      <c r="U67" s="46">
        <v>73.010000000000005</v>
      </c>
      <c r="V67" s="46">
        <v>8.1999999999999993</v>
      </c>
      <c r="X67" s="46"/>
      <c r="Y67" s="46">
        <v>73.010000000000005</v>
      </c>
      <c r="Z67" s="46">
        <v>7</v>
      </c>
      <c r="AB67" s="46">
        <v>73.010000000000005</v>
      </c>
      <c r="AC67" s="46">
        <v>7.8</v>
      </c>
      <c r="AE67" s="46">
        <v>73.010000000000005</v>
      </c>
      <c r="AF67" s="46">
        <v>8.6</v>
      </c>
    </row>
    <row r="68" spans="4:32">
      <c r="D68" s="36"/>
      <c r="E68" s="12">
        <v>63</v>
      </c>
      <c r="N68" s="46"/>
      <c r="O68" s="46">
        <v>75.010000000000005</v>
      </c>
      <c r="P68" s="46">
        <v>6.5</v>
      </c>
      <c r="R68" s="46">
        <v>75.010000000000005</v>
      </c>
      <c r="S68" s="46">
        <v>7.3</v>
      </c>
      <c r="U68" s="46">
        <v>75.010000000000005</v>
      </c>
      <c r="V68" s="46">
        <v>8</v>
      </c>
      <c r="X68" s="46"/>
      <c r="Y68" s="46">
        <v>75.010000000000005</v>
      </c>
      <c r="Z68" s="46">
        <v>6.8</v>
      </c>
      <c r="AB68" s="46">
        <v>75.010000000000005</v>
      </c>
      <c r="AC68" s="46">
        <v>7.6</v>
      </c>
      <c r="AE68" s="46">
        <v>75.010000000000005</v>
      </c>
      <c r="AF68" s="46">
        <v>8.4</v>
      </c>
    </row>
    <row r="69" spans="4:32">
      <c r="D69" s="36"/>
      <c r="E69" s="12">
        <v>64</v>
      </c>
      <c r="N69" s="46"/>
      <c r="O69" s="46">
        <v>77.010000000000005</v>
      </c>
      <c r="P69" s="46">
        <v>6.3</v>
      </c>
      <c r="R69" s="46">
        <v>77.010000000000005</v>
      </c>
      <c r="S69" s="46">
        <v>7.1</v>
      </c>
      <c r="U69" s="46">
        <v>77.010000000000005</v>
      </c>
      <c r="V69" s="46">
        <v>7.8</v>
      </c>
      <c r="X69" s="46"/>
      <c r="Y69" s="46">
        <v>77.010000000000005</v>
      </c>
      <c r="Z69" s="46">
        <v>6.6</v>
      </c>
      <c r="AB69" s="46">
        <v>77.010000000000005</v>
      </c>
      <c r="AC69" s="46">
        <v>7.4</v>
      </c>
      <c r="AE69" s="46">
        <v>77.010000000000005</v>
      </c>
      <c r="AF69" s="46">
        <v>8.1</v>
      </c>
    </row>
    <row r="70" spans="4:32">
      <c r="D70" s="36"/>
      <c r="E70" s="12">
        <v>65</v>
      </c>
      <c r="N70" s="46"/>
      <c r="O70" s="46">
        <v>79.010000000000005</v>
      </c>
      <c r="P70" s="46">
        <v>6.1</v>
      </c>
      <c r="R70" s="46">
        <v>79.010000000000005</v>
      </c>
      <c r="S70" s="46">
        <v>6.8</v>
      </c>
      <c r="U70" s="46">
        <v>79.010000000000005</v>
      </c>
      <c r="V70" s="46">
        <v>7.5</v>
      </c>
      <c r="X70" s="46"/>
      <c r="Y70" s="46">
        <v>79.010000000000005</v>
      </c>
      <c r="Z70" s="46">
        <v>6.4</v>
      </c>
      <c r="AB70" s="46">
        <v>79.010000000000005</v>
      </c>
      <c r="AC70" s="46">
        <v>7.1</v>
      </c>
      <c r="AE70" s="46">
        <v>79.010000000000005</v>
      </c>
      <c r="AF70" s="46">
        <v>7.8</v>
      </c>
    </row>
    <row r="71" spans="4:32">
      <c r="D71" s="36"/>
      <c r="E71" s="12">
        <v>66</v>
      </c>
      <c r="N71" s="46"/>
      <c r="O71" s="46">
        <v>80.510000000000005</v>
      </c>
      <c r="P71" s="46">
        <v>6</v>
      </c>
      <c r="R71" s="46">
        <v>80.510000000000005</v>
      </c>
      <c r="S71" s="46">
        <v>6.7</v>
      </c>
      <c r="U71" s="46">
        <v>80.510000000000005</v>
      </c>
      <c r="V71" s="46">
        <v>7.4</v>
      </c>
      <c r="X71" s="46"/>
      <c r="Y71" s="46">
        <v>80.510000000000005</v>
      </c>
      <c r="Z71" s="46">
        <v>6.3</v>
      </c>
      <c r="AB71" s="46">
        <v>80.510000000000005</v>
      </c>
      <c r="AC71" s="46">
        <v>7</v>
      </c>
      <c r="AE71" s="46">
        <v>80.510000000000005</v>
      </c>
      <c r="AF71" s="46">
        <v>7.7</v>
      </c>
    </row>
    <row r="72" spans="4:32">
      <c r="D72" s="36"/>
      <c r="E72" s="12">
        <v>67</v>
      </c>
      <c r="N72" s="46"/>
      <c r="O72" s="46">
        <v>81.510000000000005</v>
      </c>
      <c r="P72" s="46">
        <v>5.9</v>
      </c>
      <c r="R72" s="46">
        <v>81.510000000000005</v>
      </c>
      <c r="S72" s="46">
        <v>6.6</v>
      </c>
      <c r="U72" s="46">
        <v>81.510000000000005</v>
      </c>
      <c r="V72" s="46">
        <v>7.2</v>
      </c>
      <c r="X72" s="46"/>
      <c r="Y72" s="46">
        <v>81.510000000000005</v>
      </c>
      <c r="Z72" s="46">
        <v>6.1</v>
      </c>
      <c r="AB72" s="46">
        <v>81.510000000000005</v>
      </c>
      <c r="AC72" s="46">
        <v>6.9</v>
      </c>
      <c r="AE72" s="46">
        <v>81.510000000000005</v>
      </c>
      <c r="AF72" s="46">
        <v>7.5</v>
      </c>
    </row>
    <row r="73" spans="4:32">
      <c r="D73" s="36"/>
      <c r="E73" s="12">
        <v>68</v>
      </c>
      <c r="N73" s="46"/>
      <c r="O73" s="46">
        <v>82.51</v>
      </c>
      <c r="P73" s="46">
        <v>5.7</v>
      </c>
      <c r="R73" s="46">
        <v>82.51</v>
      </c>
      <c r="S73" s="46">
        <v>6.4</v>
      </c>
      <c r="U73" s="46">
        <v>82.51</v>
      </c>
      <c r="V73" s="46">
        <v>7</v>
      </c>
      <c r="X73" s="46"/>
      <c r="Y73" s="46">
        <v>82.51</v>
      </c>
      <c r="Z73" s="46">
        <v>6</v>
      </c>
      <c r="AB73" s="46">
        <v>82.51</v>
      </c>
      <c r="AC73" s="46">
        <v>6.7</v>
      </c>
      <c r="AE73" s="46">
        <v>82.51</v>
      </c>
      <c r="AF73" s="46">
        <v>7.4</v>
      </c>
    </row>
    <row r="74" spans="4:32">
      <c r="D74" s="36"/>
      <c r="E74" s="12">
        <v>69</v>
      </c>
      <c r="N74" s="46"/>
      <c r="O74" s="46">
        <v>83.51</v>
      </c>
      <c r="P74" s="46">
        <v>5.6</v>
      </c>
      <c r="R74" s="46">
        <v>83.51</v>
      </c>
      <c r="S74" s="46">
        <v>6.3</v>
      </c>
      <c r="U74" s="46">
        <v>83.51</v>
      </c>
      <c r="V74" s="46">
        <v>6.9</v>
      </c>
      <c r="X74" s="46"/>
      <c r="Y74" s="46">
        <v>83.51</v>
      </c>
      <c r="Z74" s="46">
        <v>5.8</v>
      </c>
      <c r="AB74" s="46">
        <v>83.51</v>
      </c>
      <c r="AC74" s="46">
        <v>6.6</v>
      </c>
      <c r="AE74" s="46">
        <v>83.51</v>
      </c>
      <c r="AF74" s="46">
        <v>7.2</v>
      </c>
    </row>
    <row r="75" spans="4:32">
      <c r="D75" s="36"/>
      <c r="E75" s="12">
        <v>70</v>
      </c>
      <c r="N75" s="46"/>
      <c r="O75" s="46">
        <v>84.51</v>
      </c>
      <c r="P75" s="46">
        <v>5.4</v>
      </c>
      <c r="R75" s="46">
        <v>84.51</v>
      </c>
      <c r="S75" s="46">
        <v>6.1</v>
      </c>
      <c r="U75" s="46">
        <v>84.51</v>
      </c>
      <c r="V75" s="46">
        <v>6.7</v>
      </c>
      <c r="X75" s="46"/>
      <c r="Y75" s="46">
        <v>84.51</v>
      </c>
      <c r="Z75" s="46">
        <v>5.7</v>
      </c>
      <c r="AB75" s="46">
        <v>84.51</v>
      </c>
      <c r="AC75" s="46">
        <v>6.4</v>
      </c>
      <c r="AE75" s="46">
        <v>84.51</v>
      </c>
      <c r="AF75" s="46">
        <v>7</v>
      </c>
    </row>
    <row r="76" spans="4:32">
      <c r="D76" s="36"/>
      <c r="E76" s="12">
        <v>71</v>
      </c>
      <c r="N76" s="46"/>
      <c r="O76" s="46">
        <v>85.51</v>
      </c>
      <c r="P76" s="46">
        <v>5.3</v>
      </c>
      <c r="R76" s="46">
        <v>85.51</v>
      </c>
      <c r="S76" s="46">
        <v>5.9</v>
      </c>
      <c r="U76" s="46">
        <v>85.51</v>
      </c>
      <c r="V76" s="46">
        <v>6.5</v>
      </c>
      <c r="X76" s="46"/>
      <c r="Y76" s="46">
        <v>85.51</v>
      </c>
      <c r="Z76" s="46">
        <v>5.5</v>
      </c>
      <c r="AB76" s="46">
        <v>85.51</v>
      </c>
      <c r="AC76" s="46">
        <v>6.2</v>
      </c>
      <c r="AE76" s="46">
        <v>85.51</v>
      </c>
      <c r="AF76" s="46">
        <v>6.8</v>
      </c>
    </row>
    <row r="77" spans="4:32">
      <c r="D77" s="36"/>
      <c r="E77" s="12">
        <v>72</v>
      </c>
      <c r="N77" s="46"/>
      <c r="O77" s="46">
        <v>86.51</v>
      </c>
      <c r="P77" s="46">
        <v>5.0999999999999996</v>
      </c>
      <c r="R77" s="46">
        <v>86.51</v>
      </c>
      <c r="S77" s="46">
        <v>5.8</v>
      </c>
      <c r="U77" s="46">
        <v>86.51</v>
      </c>
      <c r="V77" s="46">
        <v>6.3</v>
      </c>
      <c r="X77" s="46"/>
      <c r="Y77" s="46">
        <v>86.51</v>
      </c>
      <c r="Z77" s="46">
        <v>5.4</v>
      </c>
      <c r="AB77" s="46">
        <v>86.51</v>
      </c>
      <c r="AC77" s="46">
        <v>6</v>
      </c>
      <c r="AE77" s="46">
        <v>86.51</v>
      </c>
      <c r="AF77" s="46">
        <v>6.6</v>
      </c>
    </row>
    <row r="78" spans="4:32">
      <c r="D78" s="37"/>
      <c r="E78" s="12">
        <v>73</v>
      </c>
      <c r="N78" s="46"/>
      <c r="O78" s="46">
        <v>87.51</v>
      </c>
      <c r="P78" s="46">
        <v>5</v>
      </c>
      <c r="R78" s="46">
        <v>87.51</v>
      </c>
      <c r="S78" s="46">
        <v>5.6</v>
      </c>
      <c r="U78" s="46">
        <v>87.51</v>
      </c>
      <c r="V78" s="46">
        <v>6.1</v>
      </c>
      <c r="X78" s="46"/>
      <c r="Y78" s="46">
        <v>87.51</v>
      </c>
      <c r="Z78" s="46">
        <v>5.2</v>
      </c>
      <c r="AB78" s="46">
        <v>87.51</v>
      </c>
      <c r="AC78" s="46">
        <v>5.8</v>
      </c>
      <c r="AE78" s="46">
        <v>87.51</v>
      </c>
      <c r="AF78" s="46">
        <v>6.4</v>
      </c>
    </row>
    <row r="79" spans="4:32">
      <c r="D79" s="37"/>
      <c r="E79" s="12">
        <v>74</v>
      </c>
      <c r="N79" s="46"/>
      <c r="O79" s="46">
        <v>88.51</v>
      </c>
      <c r="P79" s="46">
        <v>4.8</v>
      </c>
      <c r="R79" s="46">
        <v>88.51</v>
      </c>
      <c r="S79" s="46">
        <v>5.4</v>
      </c>
      <c r="U79" s="46">
        <v>88.51</v>
      </c>
      <c r="V79" s="46">
        <v>5.9</v>
      </c>
      <c r="X79" s="46"/>
      <c r="Y79" s="46">
        <v>88.51</v>
      </c>
      <c r="Z79" s="46">
        <v>5</v>
      </c>
      <c r="AB79" s="46">
        <v>88.51</v>
      </c>
      <c r="AC79" s="46">
        <v>5.6</v>
      </c>
      <c r="AE79" s="46">
        <v>88.51</v>
      </c>
      <c r="AF79" s="46">
        <v>6.1</v>
      </c>
    </row>
    <row r="80" spans="4:32">
      <c r="D80" s="37"/>
      <c r="E80" s="12">
        <v>75</v>
      </c>
      <c r="N80" s="46"/>
      <c r="O80" s="46">
        <v>89.51</v>
      </c>
      <c r="P80" s="46">
        <v>4.5999999999999996</v>
      </c>
      <c r="R80" s="46">
        <v>89.51</v>
      </c>
      <c r="S80" s="46">
        <v>5.0999999999999996</v>
      </c>
      <c r="U80" s="46">
        <v>89.51</v>
      </c>
      <c r="V80" s="46">
        <v>5.6</v>
      </c>
      <c r="X80" s="46"/>
      <c r="Y80" s="46">
        <v>89.51</v>
      </c>
      <c r="Z80" s="46">
        <v>4.8</v>
      </c>
      <c r="AB80" s="46">
        <v>89.51</v>
      </c>
      <c r="AC80" s="46">
        <v>5.4</v>
      </c>
      <c r="AE80" s="46">
        <v>89.51</v>
      </c>
      <c r="AF80" s="46">
        <v>5.9</v>
      </c>
    </row>
    <row r="81" spans="4:32">
      <c r="D81" s="37"/>
      <c r="E81" s="12">
        <v>76</v>
      </c>
      <c r="N81" s="46"/>
      <c r="O81" s="46">
        <v>90.51</v>
      </c>
      <c r="P81" s="46">
        <v>4.4000000000000004</v>
      </c>
      <c r="R81" s="46">
        <v>90.51</v>
      </c>
      <c r="S81" s="46">
        <v>4.9000000000000004</v>
      </c>
      <c r="U81" s="46">
        <v>90.51</v>
      </c>
      <c r="V81" s="46">
        <v>5.4</v>
      </c>
      <c r="X81" s="46"/>
      <c r="Y81" s="46">
        <v>90.51</v>
      </c>
      <c r="Z81" s="46">
        <v>4.5999999999999996</v>
      </c>
      <c r="AB81" s="46">
        <v>90.51</v>
      </c>
      <c r="AC81" s="46">
        <v>5.0999999999999996</v>
      </c>
      <c r="AE81" s="46">
        <v>90.51</v>
      </c>
      <c r="AF81" s="46">
        <v>5.6</v>
      </c>
    </row>
    <row r="82" spans="4:32">
      <c r="D82" s="37"/>
      <c r="E82" s="12">
        <v>77</v>
      </c>
      <c r="N82" s="46"/>
      <c r="O82" s="46">
        <v>91.51</v>
      </c>
      <c r="P82" s="46">
        <v>4.0999999999999996</v>
      </c>
      <c r="R82" s="46">
        <v>91.51</v>
      </c>
      <c r="S82" s="46">
        <v>4.5999999999999996</v>
      </c>
      <c r="U82" s="46">
        <v>91.51</v>
      </c>
      <c r="V82" s="46">
        <v>5.0999999999999996</v>
      </c>
      <c r="X82" s="46"/>
      <c r="Y82" s="46">
        <v>91.51</v>
      </c>
      <c r="Z82" s="46">
        <v>4.3</v>
      </c>
      <c r="AB82" s="46">
        <v>91.51</v>
      </c>
      <c r="AC82" s="46">
        <v>4.8</v>
      </c>
      <c r="AE82" s="46">
        <v>91.51</v>
      </c>
      <c r="AF82" s="46">
        <v>5.3</v>
      </c>
    </row>
    <row r="83" spans="4:32">
      <c r="D83" s="37"/>
      <c r="E83" s="12">
        <v>78</v>
      </c>
      <c r="N83" s="46"/>
      <c r="O83" s="46">
        <v>92.51</v>
      </c>
      <c r="P83" s="46">
        <v>3.9</v>
      </c>
      <c r="R83" s="46">
        <v>92.51</v>
      </c>
      <c r="S83" s="46">
        <v>4.4000000000000004</v>
      </c>
      <c r="U83" s="46">
        <v>92.51</v>
      </c>
      <c r="V83" s="46">
        <v>4.8</v>
      </c>
      <c r="X83" s="46"/>
      <c r="Y83" s="46">
        <v>92.51</v>
      </c>
      <c r="Z83" s="46">
        <v>4.0999999999999996</v>
      </c>
      <c r="AB83" s="46">
        <v>92.51</v>
      </c>
      <c r="AC83" s="46">
        <v>4.5999999999999996</v>
      </c>
      <c r="AE83" s="46">
        <v>92.51</v>
      </c>
      <c r="AF83" s="46">
        <v>5</v>
      </c>
    </row>
    <row r="84" spans="4:32">
      <c r="D84" s="37"/>
      <c r="E84" s="12">
        <v>79</v>
      </c>
      <c r="N84" s="46"/>
      <c r="O84" s="46">
        <v>93.51</v>
      </c>
      <c r="P84" s="46">
        <v>3.6</v>
      </c>
      <c r="R84" s="46">
        <v>93.51</v>
      </c>
      <c r="S84" s="46">
        <v>4.0999999999999996</v>
      </c>
      <c r="U84" s="46">
        <v>93.51</v>
      </c>
      <c r="V84" s="46">
        <v>4.5</v>
      </c>
      <c r="X84" s="46"/>
      <c r="Y84" s="46">
        <v>93.51</v>
      </c>
      <c r="Z84" s="46">
        <v>3.8</v>
      </c>
      <c r="AB84" s="46">
        <v>93.51</v>
      </c>
      <c r="AC84" s="46">
        <v>4.2</v>
      </c>
      <c r="AE84" s="46">
        <v>93.51</v>
      </c>
      <c r="AF84" s="46">
        <v>4.5999999999999996</v>
      </c>
    </row>
    <row r="85" spans="4:32">
      <c r="D85" s="37"/>
      <c r="E85" s="12">
        <v>80</v>
      </c>
      <c r="N85" s="46"/>
      <c r="O85" s="46">
        <v>94.51</v>
      </c>
      <c r="P85" s="46">
        <v>3.3</v>
      </c>
      <c r="R85" s="46">
        <v>94.51</v>
      </c>
      <c r="S85" s="46">
        <v>3.7</v>
      </c>
      <c r="U85" s="46">
        <v>94.51</v>
      </c>
      <c r="V85" s="46">
        <v>4.0999999999999996</v>
      </c>
      <c r="X85" s="46"/>
      <c r="Y85" s="46">
        <v>94.51</v>
      </c>
      <c r="Z85" s="46">
        <v>3.5</v>
      </c>
      <c r="AB85" s="46">
        <v>94.51</v>
      </c>
      <c r="AC85" s="46">
        <v>3.9</v>
      </c>
      <c r="AE85" s="46">
        <v>94.51</v>
      </c>
      <c r="AF85" s="46">
        <v>4.3</v>
      </c>
    </row>
    <row r="86" spans="4:32">
      <c r="D86" s="37"/>
      <c r="E86" s="12">
        <v>81</v>
      </c>
      <c r="N86" s="46"/>
      <c r="O86" s="46">
        <v>95.25</v>
      </c>
      <c r="P86" s="46">
        <v>3.2</v>
      </c>
      <c r="R86" s="46">
        <v>95.25</v>
      </c>
      <c r="S86" s="46">
        <v>3.5</v>
      </c>
      <c r="U86" s="46">
        <v>95.25</v>
      </c>
      <c r="V86" s="46">
        <v>3.9</v>
      </c>
      <c r="X86" s="46"/>
      <c r="Y86" s="46">
        <v>95.25</v>
      </c>
      <c r="Z86" s="46">
        <v>3.3</v>
      </c>
      <c r="AB86" s="46">
        <v>95.25</v>
      </c>
      <c r="AC86" s="46">
        <v>3.7</v>
      </c>
      <c r="AE86" s="46">
        <v>95.25</v>
      </c>
      <c r="AF86" s="46">
        <v>4.0999999999999996</v>
      </c>
    </row>
    <row r="87" spans="4:32">
      <c r="D87" s="37"/>
      <c r="E87" s="12">
        <v>82</v>
      </c>
      <c r="N87" s="46"/>
      <c r="O87" s="46">
        <v>95.75</v>
      </c>
      <c r="P87" s="46">
        <v>3</v>
      </c>
      <c r="R87" s="46">
        <v>95.75</v>
      </c>
      <c r="S87" s="46">
        <v>3.4</v>
      </c>
      <c r="U87" s="46">
        <v>95.75</v>
      </c>
      <c r="V87" s="46">
        <v>3.7</v>
      </c>
      <c r="X87" s="46"/>
      <c r="Y87" s="46">
        <v>95.75</v>
      </c>
      <c r="Z87" s="46">
        <v>3.1</v>
      </c>
      <c r="AB87" s="46">
        <v>95.75</v>
      </c>
      <c r="AC87" s="46">
        <v>3.5</v>
      </c>
      <c r="AE87" s="46">
        <v>95.75</v>
      </c>
      <c r="AF87" s="46">
        <v>3.8</v>
      </c>
    </row>
    <row r="88" spans="4:32">
      <c r="D88" s="37"/>
      <c r="E88" s="12">
        <v>83</v>
      </c>
      <c r="N88" s="46"/>
      <c r="O88" s="46">
        <v>96.25</v>
      </c>
      <c r="P88" s="46">
        <v>2.8</v>
      </c>
      <c r="R88" s="46">
        <v>96.25</v>
      </c>
      <c r="S88" s="46">
        <v>3.1</v>
      </c>
      <c r="U88" s="46">
        <v>96.25</v>
      </c>
      <c r="V88" s="46">
        <v>3.4</v>
      </c>
      <c r="X88" s="46"/>
      <c r="Y88" s="46">
        <v>96.25</v>
      </c>
      <c r="Z88" s="46">
        <v>2.9</v>
      </c>
      <c r="AB88" s="46">
        <v>96.25</v>
      </c>
      <c r="AC88" s="46">
        <v>3.3</v>
      </c>
      <c r="AE88" s="46">
        <v>96.25</v>
      </c>
      <c r="AF88" s="46">
        <v>3.6</v>
      </c>
    </row>
    <row r="89" spans="4:32">
      <c r="D89" s="37"/>
      <c r="E89" s="12">
        <v>84</v>
      </c>
      <c r="N89" s="46"/>
      <c r="O89" s="46">
        <v>96.75</v>
      </c>
      <c r="P89" s="46">
        <v>2.6</v>
      </c>
      <c r="R89" s="46">
        <v>96.75</v>
      </c>
      <c r="S89" s="46">
        <v>2.9</v>
      </c>
      <c r="U89" s="46">
        <v>96.75</v>
      </c>
      <c r="V89" s="46">
        <v>3.2</v>
      </c>
      <c r="X89" s="46"/>
      <c r="Y89" s="46">
        <v>96.75</v>
      </c>
      <c r="Z89" s="46">
        <v>2.7</v>
      </c>
      <c r="AB89" s="46">
        <v>96.75</v>
      </c>
      <c r="AC89" s="46">
        <v>3</v>
      </c>
      <c r="AE89" s="46">
        <v>96.75</v>
      </c>
      <c r="AF89" s="46">
        <v>3.3</v>
      </c>
    </row>
    <row r="90" spans="4:32">
      <c r="D90" s="37"/>
      <c r="E90" s="12">
        <v>85</v>
      </c>
      <c r="N90" s="46"/>
      <c r="O90" s="46">
        <v>97.25</v>
      </c>
      <c r="P90" s="46">
        <v>2.4</v>
      </c>
      <c r="R90" s="46">
        <v>97.25</v>
      </c>
      <c r="S90" s="46">
        <v>2.7</v>
      </c>
      <c r="U90" s="46">
        <v>97.25</v>
      </c>
      <c r="V90" s="46">
        <v>2.9</v>
      </c>
      <c r="X90" s="46"/>
      <c r="Y90" s="46">
        <v>97.25</v>
      </c>
      <c r="Z90" s="46">
        <v>2.5</v>
      </c>
      <c r="AB90" s="46">
        <v>97.25</v>
      </c>
      <c r="AC90" s="46">
        <v>2.8</v>
      </c>
      <c r="AE90" s="46">
        <v>97.25</v>
      </c>
      <c r="AF90" s="46">
        <v>3.1</v>
      </c>
    </row>
    <row r="91" spans="4:32">
      <c r="D91" s="37"/>
      <c r="E91" s="12">
        <v>86</v>
      </c>
      <c r="N91" s="46"/>
      <c r="O91" s="46">
        <v>97.75</v>
      </c>
      <c r="P91" s="46">
        <v>2.1</v>
      </c>
      <c r="R91" s="46">
        <v>97.75</v>
      </c>
      <c r="S91" s="46">
        <v>2.4</v>
      </c>
      <c r="U91" s="46">
        <v>97.75</v>
      </c>
      <c r="V91" s="46">
        <v>2.6</v>
      </c>
      <c r="X91" s="46"/>
      <c r="Y91" s="46">
        <v>97.75</v>
      </c>
      <c r="Z91" s="46">
        <v>2.2000000000000002</v>
      </c>
      <c r="AB91" s="46">
        <v>97.75</v>
      </c>
      <c r="AC91" s="46">
        <v>2.5</v>
      </c>
      <c r="AE91" s="46">
        <v>97.75</v>
      </c>
      <c r="AF91" s="46">
        <v>2.7</v>
      </c>
    </row>
    <row r="92" spans="4:32">
      <c r="D92" s="37"/>
      <c r="E92" s="12">
        <v>87</v>
      </c>
      <c r="N92" s="46"/>
      <c r="O92" s="46">
        <v>98.25</v>
      </c>
      <c r="P92" s="46">
        <v>1.9</v>
      </c>
      <c r="R92" s="46">
        <v>98.25</v>
      </c>
      <c r="S92" s="46">
        <v>2.1</v>
      </c>
      <c r="U92" s="46">
        <v>98.25</v>
      </c>
      <c r="V92" s="46">
        <v>2.2999999999999998</v>
      </c>
      <c r="X92" s="46"/>
      <c r="Y92" s="46">
        <v>98.25</v>
      </c>
      <c r="Z92" s="46">
        <v>1.9</v>
      </c>
      <c r="AB92" s="46">
        <v>98.25</v>
      </c>
      <c r="AC92" s="46">
        <v>2.2000000000000002</v>
      </c>
      <c r="AE92" s="46">
        <v>98.25</v>
      </c>
      <c r="AF92" s="46">
        <v>2.4</v>
      </c>
    </row>
    <row r="93" spans="4:32">
      <c r="D93" s="37"/>
      <c r="E93" s="12">
        <v>88</v>
      </c>
      <c r="N93" s="46"/>
      <c r="O93" s="46">
        <v>98.75</v>
      </c>
      <c r="P93" s="46">
        <v>1.5</v>
      </c>
      <c r="R93" s="46">
        <v>98.75</v>
      </c>
      <c r="S93" s="46">
        <v>1.7</v>
      </c>
      <c r="U93" s="46">
        <v>98.75</v>
      </c>
      <c r="V93" s="46">
        <v>1.9</v>
      </c>
      <c r="X93" s="46"/>
      <c r="Y93" s="46">
        <v>98.75</v>
      </c>
      <c r="Z93" s="46">
        <v>1.6</v>
      </c>
      <c r="AB93" s="46">
        <v>98.75</v>
      </c>
      <c r="AC93" s="46">
        <v>1.8</v>
      </c>
      <c r="AE93" s="46">
        <v>98.75</v>
      </c>
      <c r="AF93" s="46">
        <v>1.9</v>
      </c>
    </row>
    <row r="94" spans="4:32">
      <c r="D94" s="37"/>
      <c r="E94" s="12">
        <v>89</v>
      </c>
      <c r="N94" s="46"/>
      <c r="O94" s="46">
        <v>99.1</v>
      </c>
      <c r="P94" s="46">
        <v>1.4</v>
      </c>
      <c r="R94" s="46">
        <v>99.1</v>
      </c>
      <c r="S94" s="46">
        <v>1.6</v>
      </c>
      <c r="U94" s="46">
        <v>99.1</v>
      </c>
      <c r="V94" s="46">
        <v>1.8</v>
      </c>
      <c r="X94" s="46"/>
      <c r="Y94" s="46">
        <v>99.1</v>
      </c>
      <c r="Z94" s="46">
        <v>1.5</v>
      </c>
      <c r="AB94" s="46">
        <v>99.1</v>
      </c>
      <c r="AC94" s="46">
        <v>1.7</v>
      </c>
      <c r="AE94" s="46">
        <v>99.1</v>
      </c>
      <c r="AF94" s="46">
        <v>1.8</v>
      </c>
    </row>
    <row r="95" spans="4:32">
      <c r="D95" s="37"/>
      <c r="E95" s="12">
        <v>90</v>
      </c>
      <c r="N95" s="46"/>
      <c r="O95" s="46">
        <v>99.2</v>
      </c>
      <c r="P95" s="46">
        <v>1.4</v>
      </c>
      <c r="R95" s="46">
        <v>99.2</v>
      </c>
      <c r="S95" s="46">
        <v>1.5</v>
      </c>
      <c r="U95" s="46">
        <v>99.2</v>
      </c>
      <c r="V95" s="46">
        <v>1.7</v>
      </c>
      <c r="X95" s="46"/>
      <c r="Y95" s="46">
        <v>99.2</v>
      </c>
      <c r="Z95" s="46">
        <v>1.4</v>
      </c>
      <c r="AB95" s="46">
        <v>99.2</v>
      </c>
      <c r="AC95" s="46">
        <v>1.6</v>
      </c>
      <c r="AE95" s="46">
        <v>99.2</v>
      </c>
      <c r="AF95" s="46">
        <v>1.7</v>
      </c>
    </row>
    <row r="96" spans="4:32">
      <c r="D96" s="37"/>
      <c r="E96" s="12">
        <v>91</v>
      </c>
      <c r="N96" s="46"/>
      <c r="O96" s="46">
        <v>99.3</v>
      </c>
      <c r="P96" s="46">
        <v>1.3</v>
      </c>
      <c r="R96" s="46">
        <v>99.3</v>
      </c>
      <c r="S96" s="46">
        <v>1.4</v>
      </c>
      <c r="U96" s="46">
        <v>99.3</v>
      </c>
      <c r="V96" s="46">
        <v>1.6</v>
      </c>
      <c r="X96" s="46"/>
      <c r="Y96" s="46">
        <v>99.3</v>
      </c>
      <c r="Z96" s="46">
        <v>1.3</v>
      </c>
      <c r="AB96" s="46">
        <v>99.3</v>
      </c>
      <c r="AC96" s="46">
        <v>1.5</v>
      </c>
      <c r="AE96" s="46">
        <v>99.3</v>
      </c>
      <c r="AF96" s="46">
        <v>1.6</v>
      </c>
    </row>
    <row r="97" spans="4:32">
      <c r="D97" s="37"/>
      <c r="E97" s="12">
        <v>92</v>
      </c>
      <c r="N97" s="46"/>
      <c r="O97" s="46">
        <v>99.4</v>
      </c>
      <c r="P97" s="46">
        <v>1.2</v>
      </c>
      <c r="R97" s="46">
        <v>99.4</v>
      </c>
      <c r="S97" s="46">
        <v>1.3</v>
      </c>
      <c r="U97" s="46">
        <v>99.4</v>
      </c>
      <c r="V97" s="46">
        <v>1.4</v>
      </c>
      <c r="X97" s="46"/>
      <c r="Y97" s="46">
        <v>99.4</v>
      </c>
      <c r="Z97" s="46">
        <v>1.2</v>
      </c>
      <c r="AB97" s="46">
        <v>99.4</v>
      </c>
      <c r="AC97" s="46">
        <v>1.4</v>
      </c>
      <c r="AE97" s="46">
        <v>99.4</v>
      </c>
      <c r="AF97" s="46">
        <v>1.5</v>
      </c>
    </row>
    <row r="98" spans="4:32">
      <c r="D98" s="37"/>
      <c r="E98" s="12">
        <v>93</v>
      </c>
      <c r="N98" s="46"/>
      <c r="O98" s="46">
        <v>99.5</v>
      </c>
      <c r="P98" s="46">
        <v>1.1000000000000001</v>
      </c>
      <c r="R98" s="46">
        <v>99.5</v>
      </c>
      <c r="S98" s="46">
        <v>1.2</v>
      </c>
      <c r="U98" s="46">
        <v>99.5</v>
      </c>
      <c r="V98" s="46">
        <v>1.3</v>
      </c>
      <c r="X98" s="46"/>
      <c r="Y98" s="46">
        <v>99.5</v>
      </c>
      <c r="Z98" s="46">
        <v>1.1000000000000001</v>
      </c>
      <c r="AB98" s="46">
        <v>99.5</v>
      </c>
      <c r="AC98" s="46">
        <v>1.3</v>
      </c>
      <c r="AE98" s="46">
        <v>99.5</v>
      </c>
      <c r="AF98" s="46">
        <v>1.4</v>
      </c>
    </row>
    <row r="99" spans="4:32">
      <c r="D99" s="37"/>
      <c r="E99" s="12">
        <v>94</v>
      </c>
      <c r="N99" s="46"/>
      <c r="O99" s="46">
        <v>99.6</v>
      </c>
      <c r="P99" s="46">
        <v>1</v>
      </c>
      <c r="R99" s="46">
        <v>99.6</v>
      </c>
      <c r="S99" s="46">
        <v>1.1000000000000001</v>
      </c>
      <c r="U99" s="46">
        <v>99.6</v>
      </c>
      <c r="V99" s="46">
        <v>1.2</v>
      </c>
      <c r="X99" s="46"/>
      <c r="Y99" s="46">
        <v>99.6</v>
      </c>
      <c r="Z99" s="46">
        <v>0.999999999999999</v>
      </c>
      <c r="AB99" s="46">
        <v>99.6</v>
      </c>
      <c r="AC99" s="46">
        <v>1.1000000000000001</v>
      </c>
      <c r="AE99" s="46">
        <v>99.6</v>
      </c>
      <c r="AF99" s="46">
        <v>1.2</v>
      </c>
    </row>
    <row r="100" spans="4:32">
      <c r="D100" s="37"/>
      <c r="E100" s="12">
        <v>95</v>
      </c>
      <c r="N100" s="46"/>
      <c r="O100" s="46">
        <v>99.7</v>
      </c>
      <c r="P100" s="46">
        <v>0.8</v>
      </c>
      <c r="R100" s="46">
        <v>99.7</v>
      </c>
      <c r="S100" s="46">
        <v>0.9</v>
      </c>
      <c r="U100" s="46">
        <v>99.7</v>
      </c>
      <c r="V100" s="46">
        <v>1</v>
      </c>
      <c r="X100" s="46"/>
      <c r="Y100" s="46">
        <v>99.7</v>
      </c>
      <c r="Z100" s="46">
        <v>0.89999999999999902</v>
      </c>
      <c r="AB100" s="46">
        <v>99.7</v>
      </c>
      <c r="AC100" s="46">
        <v>1</v>
      </c>
      <c r="AE100" s="46">
        <v>99.7</v>
      </c>
      <c r="AF100" s="46">
        <v>1.1000000000000001</v>
      </c>
    </row>
    <row r="101" spans="4:32">
      <c r="D101" s="37"/>
      <c r="E101" s="12">
        <v>96</v>
      </c>
      <c r="N101" s="46"/>
      <c r="O101" s="46">
        <v>99.8</v>
      </c>
      <c r="P101" s="46">
        <v>0.7</v>
      </c>
      <c r="R101" s="46">
        <v>99.8</v>
      </c>
      <c r="S101" s="46">
        <v>0.8</v>
      </c>
      <c r="U101" s="46">
        <v>99.8</v>
      </c>
      <c r="V101" s="46">
        <v>0.8</v>
      </c>
      <c r="X101" s="46"/>
      <c r="Y101" s="46">
        <v>99.8</v>
      </c>
      <c r="Z101" s="46">
        <v>0.7</v>
      </c>
      <c r="AB101" s="46">
        <v>99.8</v>
      </c>
      <c r="AC101" s="46">
        <v>0.8</v>
      </c>
      <c r="AE101" s="46">
        <v>99.8</v>
      </c>
      <c r="AF101" s="46">
        <v>0.9</v>
      </c>
    </row>
    <row r="102" spans="4:32">
      <c r="D102" s="37"/>
      <c r="E102" s="12">
        <v>97</v>
      </c>
      <c r="N102" s="46"/>
      <c r="O102" s="46">
        <v>99.9</v>
      </c>
      <c r="P102" s="46">
        <v>0.5</v>
      </c>
      <c r="R102" s="46">
        <v>99.9</v>
      </c>
      <c r="S102" s="46">
        <v>0.5</v>
      </c>
      <c r="U102" s="46">
        <v>99.9</v>
      </c>
      <c r="V102" s="46">
        <v>0.6</v>
      </c>
      <c r="X102" s="46"/>
      <c r="Y102" s="46">
        <v>99.9</v>
      </c>
      <c r="Z102" s="46">
        <v>0.5</v>
      </c>
      <c r="AB102" s="46">
        <v>99.9</v>
      </c>
      <c r="AC102" s="46">
        <v>0.6</v>
      </c>
      <c r="AE102" s="46">
        <v>99.9</v>
      </c>
      <c r="AF102" s="46">
        <v>0.6</v>
      </c>
    </row>
    <row r="103" spans="4:32">
      <c r="D103" s="37"/>
      <c r="E103" s="12">
        <v>98</v>
      </c>
      <c r="N103" s="46"/>
      <c r="O103" s="46"/>
      <c r="P103" s="46"/>
      <c r="R103" s="46"/>
      <c r="S103" s="46"/>
      <c r="U103" s="46"/>
      <c r="V103" s="46"/>
      <c r="X103" s="46"/>
      <c r="Y103" s="46"/>
      <c r="Z103" s="46"/>
      <c r="AB103" s="46"/>
      <c r="AC103" s="46"/>
      <c r="AE103" s="46"/>
      <c r="AF103" s="46"/>
    </row>
    <row r="104" spans="4:32">
      <c r="D104" s="37"/>
      <c r="E104" s="12">
        <v>99</v>
      </c>
      <c r="N104" s="46"/>
      <c r="O104" s="46"/>
      <c r="P104" s="46"/>
      <c r="R104" s="46"/>
      <c r="S104" s="46"/>
      <c r="U104" s="46"/>
      <c r="V104" s="46"/>
      <c r="X104" s="46"/>
      <c r="Y104" s="46"/>
      <c r="Z104" s="46"/>
      <c r="AB104" s="46"/>
      <c r="AC104" s="46"/>
      <c r="AE104" s="46"/>
      <c r="AF104" s="46"/>
    </row>
    <row r="105" spans="4:32" ht="13.5" thickBot="1">
      <c r="D105" s="38"/>
      <c r="E105" s="12">
        <v>100</v>
      </c>
      <c r="N105" s="46"/>
      <c r="O105" s="46"/>
      <c r="P105" s="46"/>
      <c r="R105" s="46"/>
      <c r="S105" s="46"/>
      <c r="U105" s="46"/>
      <c r="V105" s="46"/>
      <c r="X105" s="46"/>
      <c r="Y105" s="46"/>
      <c r="Z105" s="46"/>
      <c r="AB105" s="46"/>
      <c r="AC105" s="46"/>
      <c r="AE105" s="46"/>
      <c r="AF105" s="46"/>
    </row>
    <row r="106" spans="4:32">
      <c r="E106" s="12"/>
      <c r="N106" s="46"/>
      <c r="O106" s="46"/>
      <c r="P106" s="46"/>
      <c r="S106" s="46"/>
      <c r="V106" s="46"/>
      <c r="X106" s="46"/>
      <c r="Y106" s="46"/>
      <c r="Z106" s="46"/>
      <c r="AC106" s="46"/>
      <c r="AF106" s="46"/>
    </row>
    <row r="107" spans="4:32">
      <c r="E107" s="12"/>
      <c r="N107" s="46"/>
      <c r="O107" s="46"/>
      <c r="P107" s="46"/>
      <c r="X107" s="46"/>
      <c r="Y107" s="46"/>
      <c r="Z107" s="46"/>
    </row>
    <row r="108" spans="4:32">
      <c r="E108" s="12"/>
      <c r="N108" s="46"/>
      <c r="O108" s="46"/>
      <c r="P108" s="46"/>
      <c r="X108" s="46"/>
      <c r="Y108" s="46"/>
      <c r="Z108" s="46"/>
    </row>
    <row r="109" spans="4:32">
      <c r="E109" s="12"/>
      <c r="N109" s="46"/>
      <c r="O109" s="46"/>
      <c r="P109" s="46"/>
      <c r="X109" s="46"/>
      <c r="Y109" s="46"/>
      <c r="Z109" s="46"/>
    </row>
    <row r="110" spans="4:32">
      <c r="E110" s="12"/>
      <c r="N110" s="46"/>
      <c r="O110" s="46"/>
      <c r="P110" s="46"/>
      <c r="X110" s="46"/>
      <c r="Y110" s="46"/>
      <c r="Z110" s="46"/>
    </row>
    <row r="111" spans="4:32">
      <c r="E111" s="12"/>
      <c r="N111" s="46"/>
      <c r="O111" s="46"/>
      <c r="P111" s="46"/>
      <c r="X111" s="46"/>
      <c r="Y111" s="46"/>
      <c r="Z111" s="46"/>
    </row>
    <row r="112" spans="4:32">
      <c r="E112" s="12"/>
      <c r="N112" s="46"/>
      <c r="O112" s="46"/>
      <c r="P112" s="46"/>
      <c r="X112" s="46"/>
      <c r="Y112" s="46"/>
      <c r="Z112" s="46"/>
    </row>
    <row r="113" spans="5:26">
      <c r="E113" s="12"/>
      <c r="N113" s="46"/>
      <c r="O113" s="46"/>
      <c r="P113" s="46"/>
      <c r="X113" s="46"/>
      <c r="Y113" s="46"/>
      <c r="Z113" s="46"/>
    </row>
    <row r="114" spans="5:26">
      <c r="E114" s="12"/>
      <c r="N114" s="46"/>
      <c r="O114" s="46"/>
      <c r="P114" s="46"/>
      <c r="X114" s="46"/>
      <c r="Y114" s="46"/>
      <c r="Z114" s="46"/>
    </row>
    <row r="115" spans="5:26">
      <c r="E115" s="12"/>
      <c r="N115" s="46"/>
      <c r="O115" s="46"/>
      <c r="P115" s="46"/>
      <c r="X115" s="46"/>
      <c r="Y115" s="46"/>
      <c r="Z115" s="46"/>
    </row>
    <row r="116" spans="5:26">
      <c r="E116" s="12"/>
      <c r="N116" s="46"/>
      <c r="O116" s="46"/>
      <c r="P116" s="46"/>
      <c r="X116" s="46"/>
      <c r="Y116" s="46"/>
      <c r="Z116" s="46"/>
    </row>
    <row r="117" spans="5:26">
      <c r="E117" s="12"/>
      <c r="N117" s="46"/>
      <c r="O117" s="46"/>
      <c r="P117" s="46"/>
      <c r="X117" s="46"/>
      <c r="Y117" s="46"/>
      <c r="Z117" s="46"/>
    </row>
    <row r="118" spans="5:26">
      <c r="E118" s="12"/>
      <c r="N118" s="46"/>
      <c r="O118" s="46"/>
      <c r="P118" s="46"/>
      <c r="X118" s="46"/>
      <c r="Y118" s="46"/>
      <c r="Z118" s="46"/>
    </row>
    <row r="119" spans="5:26">
      <c r="E119" s="12"/>
      <c r="N119" s="46"/>
      <c r="O119" s="46"/>
      <c r="P119" s="46"/>
      <c r="X119" s="46"/>
      <c r="Y119" s="46"/>
      <c r="Z119" s="46"/>
    </row>
    <row r="120" spans="5:26">
      <c r="E120" s="12"/>
      <c r="N120" s="46"/>
      <c r="O120" s="46"/>
      <c r="P120" s="46"/>
      <c r="X120" s="46"/>
      <c r="Y120" s="46"/>
      <c r="Z120" s="46"/>
    </row>
    <row r="121" spans="5:26">
      <c r="E121" s="12"/>
      <c r="N121" s="46"/>
      <c r="O121" s="46"/>
      <c r="P121" s="46"/>
      <c r="X121" s="46"/>
      <c r="Y121" s="46"/>
      <c r="Z121" s="46"/>
    </row>
    <row r="122" spans="5:26">
      <c r="E122" s="12"/>
      <c r="N122" s="46"/>
      <c r="O122" s="46"/>
      <c r="P122" s="46"/>
      <c r="X122" s="46"/>
      <c r="Y122" s="46"/>
      <c r="Z122" s="46"/>
    </row>
    <row r="123" spans="5:26">
      <c r="E123" s="12"/>
      <c r="N123" s="46"/>
      <c r="O123" s="46"/>
      <c r="P123" s="46"/>
      <c r="X123" s="46"/>
      <c r="Y123" s="46"/>
      <c r="Z123" s="46"/>
    </row>
    <row r="124" spans="5:26">
      <c r="E124" s="12"/>
      <c r="N124" s="46"/>
      <c r="O124" s="46"/>
      <c r="P124" s="46"/>
      <c r="X124" s="46"/>
      <c r="Y124" s="46"/>
      <c r="Z124" s="46"/>
    </row>
    <row r="125" spans="5:26">
      <c r="E125" s="12"/>
      <c r="N125" s="46"/>
      <c r="O125" s="46"/>
      <c r="P125" s="46"/>
      <c r="X125" s="46"/>
      <c r="Y125" s="46"/>
      <c r="Z125" s="46"/>
    </row>
    <row r="126" spans="5:26">
      <c r="E126" s="12"/>
      <c r="N126" s="46"/>
      <c r="O126" s="46"/>
      <c r="P126" s="46"/>
      <c r="X126" s="46"/>
      <c r="Y126" s="46"/>
      <c r="Z126" s="46"/>
    </row>
    <row r="127" spans="5:26">
      <c r="E127" s="12"/>
      <c r="N127" s="46"/>
      <c r="O127" s="46"/>
      <c r="P127" s="46"/>
      <c r="X127" s="46"/>
      <c r="Y127" s="46"/>
      <c r="Z127" s="46"/>
    </row>
    <row r="128" spans="5:26">
      <c r="E128" s="12"/>
      <c r="N128" s="46"/>
      <c r="O128" s="46"/>
      <c r="P128" s="46"/>
      <c r="X128" s="46"/>
      <c r="Y128" s="46"/>
      <c r="Z128" s="46"/>
    </row>
    <row r="129" spans="5:26">
      <c r="E129" s="12"/>
      <c r="N129" s="46"/>
      <c r="O129" s="46"/>
      <c r="P129" s="46"/>
      <c r="X129" s="46"/>
      <c r="Y129" s="46"/>
      <c r="Z129" s="46"/>
    </row>
    <row r="130" spans="5:26">
      <c r="E130" s="12"/>
      <c r="N130" s="46"/>
      <c r="O130" s="46"/>
      <c r="P130" s="46"/>
      <c r="X130" s="46"/>
      <c r="Y130" s="46"/>
      <c r="Z130" s="46"/>
    </row>
    <row r="131" spans="5:26">
      <c r="E131" s="12"/>
      <c r="N131" s="46"/>
      <c r="O131" s="46"/>
      <c r="P131" s="46"/>
      <c r="X131" s="46"/>
      <c r="Y131" s="46"/>
      <c r="Z131" s="46"/>
    </row>
    <row r="132" spans="5:26">
      <c r="E132" s="12"/>
      <c r="N132" s="46"/>
      <c r="O132" s="46"/>
      <c r="P132" s="46"/>
      <c r="X132" s="46"/>
      <c r="Y132" s="46"/>
      <c r="Z132" s="46"/>
    </row>
    <row r="133" spans="5:26">
      <c r="E133" s="12"/>
      <c r="N133" s="46"/>
      <c r="O133" s="46"/>
      <c r="P133" s="46"/>
      <c r="X133" s="46"/>
      <c r="Y133" s="46"/>
      <c r="Z133" s="46"/>
    </row>
    <row r="134" spans="5:26">
      <c r="E134" s="12"/>
      <c r="N134" s="46"/>
      <c r="O134" s="46"/>
      <c r="P134" s="46"/>
      <c r="X134" s="46"/>
      <c r="Y134" s="46"/>
      <c r="Z134" s="46"/>
    </row>
    <row r="135" spans="5:26">
      <c r="E135" s="12"/>
      <c r="N135" s="46"/>
      <c r="O135" s="46"/>
      <c r="P135" s="46"/>
      <c r="X135" s="46"/>
      <c r="Y135" s="46"/>
      <c r="Z135" s="46"/>
    </row>
    <row r="136" spans="5:26">
      <c r="E136" s="12"/>
      <c r="N136" s="46"/>
      <c r="O136" s="46"/>
      <c r="P136" s="46"/>
      <c r="X136" s="46"/>
      <c r="Y136" s="46"/>
      <c r="Z136" s="46"/>
    </row>
    <row r="137" spans="5:26">
      <c r="E137" s="12"/>
      <c r="N137" s="46"/>
      <c r="O137" s="46"/>
      <c r="P137" s="46"/>
      <c r="X137" s="46"/>
      <c r="Y137" s="46"/>
      <c r="Z137" s="46"/>
    </row>
    <row r="138" spans="5:26">
      <c r="E138" s="12"/>
      <c r="N138" s="46"/>
      <c r="O138" s="46"/>
      <c r="P138" s="46"/>
      <c r="X138" s="46"/>
      <c r="Y138" s="46"/>
      <c r="Z138" s="46"/>
    </row>
    <row r="139" spans="5:26">
      <c r="E139" s="12"/>
      <c r="N139" s="46"/>
      <c r="O139" s="46"/>
      <c r="P139" s="46"/>
      <c r="X139" s="46"/>
      <c r="Y139" s="46"/>
      <c r="Z139" s="46"/>
    </row>
    <row r="140" spans="5:26">
      <c r="E140" s="12"/>
      <c r="N140" s="46"/>
      <c r="O140" s="46"/>
      <c r="P140" s="46"/>
      <c r="X140" s="46"/>
      <c r="Y140" s="46"/>
      <c r="Z140" s="46"/>
    </row>
    <row r="141" spans="5:26">
      <c r="E141" s="12"/>
      <c r="N141" s="46"/>
      <c r="O141" s="46"/>
      <c r="P141" s="46"/>
      <c r="X141" s="46"/>
      <c r="Y141" s="46"/>
      <c r="Z141" s="46"/>
    </row>
    <row r="142" spans="5:26">
      <c r="E142" s="12"/>
      <c r="N142" s="46"/>
      <c r="O142" s="46"/>
      <c r="P142" s="46"/>
      <c r="X142" s="46"/>
      <c r="Y142" s="46"/>
      <c r="Z142" s="46"/>
    </row>
    <row r="143" spans="5:26">
      <c r="E143" s="12"/>
      <c r="N143" s="46"/>
      <c r="O143" s="46"/>
      <c r="P143" s="46"/>
      <c r="X143" s="46"/>
      <c r="Y143" s="46"/>
      <c r="Z143" s="46"/>
    </row>
    <row r="144" spans="5:26">
      <c r="E144" s="12"/>
      <c r="N144" s="46"/>
      <c r="O144" s="46"/>
      <c r="P144" s="46"/>
      <c r="X144" s="46"/>
      <c r="Y144" s="46"/>
      <c r="Z144" s="46"/>
    </row>
    <row r="145" spans="5:26">
      <c r="E145" s="12"/>
      <c r="N145" s="46"/>
      <c r="O145" s="46"/>
      <c r="P145" s="46"/>
      <c r="X145" s="46"/>
      <c r="Y145" s="46"/>
      <c r="Z145" s="46"/>
    </row>
    <row r="146" spans="5:26">
      <c r="E146" s="12"/>
      <c r="N146" s="46"/>
      <c r="O146" s="46"/>
      <c r="P146" s="46"/>
      <c r="X146" s="46"/>
      <c r="Y146" s="46"/>
      <c r="Z146" s="46"/>
    </row>
    <row r="147" spans="5:26">
      <c r="E147" s="12"/>
      <c r="N147" s="46"/>
      <c r="O147" s="46"/>
      <c r="P147" s="46"/>
      <c r="X147" s="46"/>
      <c r="Y147" s="46"/>
      <c r="Z147" s="46"/>
    </row>
    <row r="148" spans="5:26">
      <c r="E148" s="12"/>
      <c r="N148" s="46"/>
      <c r="O148" s="46"/>
      <c r="P148" s="46"/>
      <c r="X148" s="46"/>
      <c r="Y148" s="46"/>
      <c r="Z148" s="46"/>
    </row>
    <row r="149" spans="5:26">
      <c r="E149" s="12"/>
      <c r="N149" s="46"/>
      <c r="O149" s="46"/>
      <c r="P149" s="46"/>
      <c r="X149" s="46"/>
      <c r="Y149" s="46"/>
      <c r="Z149" s="46"/>
    </row>
    <row r="150" spans="5:26">
      <c r="E150" s="12"/>
      <c r="N150" s="46"/>
      <c r="O150" s="46"/>
      <c r="P150" s="46"/>
      <c r="X150" s="46"/>
      <c r="Y150" s="46"/>
      <c r="Z150" s="46"/>
    </row>
    <row r="151" spans="5:26">
      <c r="E151" s="12"/>
      <c r="N151" s="46"/>
      <c r="O151" s="46"/>
      <c r="P151" s="46"/>
      <c r="X151" s="46"/>
      <c r="Y151" s="46"/>
      <c r="Z151" s="46"/>
    </row>
    <row r="152" spans="5:26">
      <c r="E152" s="12"/>
      <c r="N152" s="46"/>
      <c r="O152" s="46"/>
      <c r="P152" s="46"/>
      <c r="X152" s="46"/>
      <c r="Y152" s="46"/>
      <c r="Z152" s="46"/>
    </row>
    <row r="153" spans="5:26">
      <c r="E153" s="12"/>
      <c r="N153" s="46"/>
      <c r="O153" s="46"/>
      <c r="P153" s="46"/>
      <c r="X153" s="46"/>
      <c r="Y153" s="46"/>
      <c r="Z153" s="46"/>
    </row>
    <row r="154" spans="5:26">
      <c r="E154" s="12"/>
      <c r="N154" s="46"/>
      <c r="O154" s="46"/>
      <c r="P154" s="46"/>
      <c r="X154" s="46"/>
      <c r="Y154" s="46"/>
      <c r="Z154" s="46"/>
    </row>
    <row r="155" spans="5:26">
      <c r="E155" s="12"/>
      <c r="N155" s="46"/>
      <c r="O155" s="46"/>
      <c r="P155" s="46"/>
      <c r="X155" s="46"/>
      <c r="Y155" s="46"/>
      <c r="Z155" s="46"/>
    </row>
    <row r="156" spans="5:26">
      <c r="E156" s="12"/>
      <c r="N156" s="46"/>
      <c r="O156" s="46"/>
      <c r="P156" s="46"/>
      <c r="X156" s="46"/>
      <c r="Y156" s="46"/>
      <c r="Z156" s="46"/>
    </row>
    <row r="157" spans="5:26">
      <c r="E157" s="12"/>
      <c r="N157" s="46"/>
      <c r="O157" s="46"/>
      <c r="P157" s="46"/>
      <c r="X157" s="46"/>
      <c r="Y157" s="46"/>
      <c r="Z157" s="46"/>
    </row>
    <row r="158" spans="5:26">
      <c r="E158" s="12"/>
      <c r="N158" s="46"/>
      <c r="O158" s="46"/>
      <c r="P158" s="46"/>
      <c r="X158" s="46"/>
      <c r="Y158" s="46"/>
      <c r="Z158" s="46"/>
    </row>
    <row r="159" spans="5:26">
      <c r="E159" s="12"/>
      <c r="N159" s="46"/>
      <c r="O159" s="46"/>
      <c r="P159" s="46"/>
      <c r="X159" s="46"/>
      <c r="Y159" s="46"/>
      <c r="Z159" s="46"/>
    </row>
    <row r="160" spans="5:26">
      <c r="E160" s="12"/>
      <c r="N160" s="46"/>
      <c r="O160" s="46"/>
      <c r="P160" s="46"/>
      <c r="X160" s="46"/>
      <c r="Y160" s="46"/>
      <c r="Z160" s="46"/>
    </row>
    <row r="161" spans="5:26">
      <c r="E161" s="12"/>
      <c r="N161" s="46"/>
      <c r="O161" s="46"/>
      <c r="P161" s="46"/>
      <c r="X161" s="46"/>
      <c r="Y161" s="46"/>
      <c r="Z161" s="46"/>
    </row>
    <row r="162" spans="5:26">
      <c r="E162" s="12"/>
      <c r="N162" s="46"/>
      <c r="O162" s="46"/>
      <c r="P162" s="46"/>
      <c r="X162" s="46"/>
      <c r="Y162" s="46"/>
      <c r="Z162" s="46"/>
    </row>
    <row r="163" spans="5:26">
      <c r="E163" s="12"/>
      <c r="N163" s="46"/>
      <c r="O163" s="46"/>
      <c r="P163" s="46"/>
      <c r="X163" s="46"/>
      <c r="Y163" s="46"/>
      <c r="Z163" s="46"/>
    </row>
    <row r="164" spans="5:26">
      <c r="E164" s="12"/>
      <c r="N164" s="46"/>
      <c r="O164" s="46"/>
      <c r="P164" s="46"/>
      <c r="X164" s="46"/>
      <c r="Y164" s="46"/>
      <c r="Z164" s="46"/>
    </row>
    <row r="165" spans="5:26">
      <c r="E165" s="12"/>
      <c r="N165" s="46"/>
      <c r="O165" s="46"/>
      <c r="P165" s="46"/>
      <c r="X165" s="46"/>
      <c r="Y165" s="46"/>
      <c r="Z165" s="46"/>
    </row>
    <row r="166" spans="5:26">
      <c r="E166" s="12"/>
      <c r="N166" s="46"/>
      <c r="O166" s="46"/>
      <c r="P166" s="46"/>
      <c r="X166" s="46"/>
      <c r="Y166" s="46"/>
      <c r="Z166" s="46"/>
    </row>
    <row r="167" spans="5:26">
      <c r="E167" s="12"/>
      <c r="N167" s="46"/>
      <c r="O167" s="46"/>
      <c r="P167" s="46"/>
      <c r="X167" s="46"/>
      <c r="Y167" s="46"/>
      <c r="Z167" s="46"/>
    </row>
    <row r="168" spans="5:26">
      <c r="E168" s="12"/>
      <c r="N168" s="46"/>
      <c r="O168" s="46"/>
      <c r="P168" s="46"/>
      <c r="X168" s="46"/>
      <c r="Y168" s="46"/>
      <c r="Z168" s="46"/>
    </row>
    <row r="169" spans="5:26">
      <c r="E169" s="12"/>
      <c r="N169" s="46"/>
      <c r="O169" s="46"/>
      <c r="P169" s="46"/>
      <c r="X169" s="46"/>
      <c r="Y169" s="46"/>
      <c r="Z169" s="46"/>
    </row>
    <row r="170" spans="5:26">
      <c r="E170" s="12"/>
      <c r="N170" s="46"/>
      <c r="O170" s="46"/>
      <c r="P170" s="46"/>
      <c r="X170" s="46"/>
      <c r="Y170" s="46"/>
      <c r="Z170" s="46"/>
    </row>
    <row r="171" spans="5:26">
      <c r="E171" s="12"/>
      <c r="N171" s="46"/>
      <c r="O171" s="46"/>
      <c r="P171" s="46"/>
      <c r="X171" s="46"/>
      <c r="Y171" s="46"/>
      <c r="Z171" s="46"/>
    </row>
    <row r="172" spans="5:26">
      <c r="E172" s="12"/>
      <c r="N172" s="46"/>
      <c r="O172" s="46"/>
      <c r="P172" s="46"/>
      <c r="X172" s="46"/>
      <c r="Y172" s="46"/>
      <c r="Z172" s="46"/>
    </row>
    <row r="173" spans="5:26">
      <c r="E173" s="12"/>
      <c r="N173" s="46"/>
      <c r="O173" s="46"/>
      <c r="P173" s="46"/>
      <c r="X173" s="46"/>
      <c r="Y173" s="46"/>
      <c r="Z173" s="46"/>
    </row>
    <row r="174" spans="5:26">
      <c r="E174" s="12"/>
      <c r="N174" s="46"/>
      <c r="O174" s="46"/>
      <c r="P174" s="46"/>
      <c r="X174" s="46"/>
      <c r="Y174" s="46"/>
      <c r="Z174" s="46"/>
    </row>
    <row r="175" spans="5:26">
      <c r="E175" s="12"/>
      <c r="N175" s="46"/>
      <c r="O175" s="46"/>
      <c r="P175" s="46"/>
      <c r="X175" s="46"/>
      <c r="Y175" s="46"/>
      <c r="Z175" s="46"/>
    </row>
    <row r="176" spans="5:26">
      <c r="N176" s="46"/>
      <c r="O176" s="46"/>
      <c r="P176" s="46"/>
      <c r="X176" s="46"/>
      <c r="Y176" s="46"/>
      <c r="Z176" s="46"/>
    </row>
    <row r="177" spans="14:26">
      <c r="N177" s="46"/>
      <c r="O177" s="46"/>
      <c r="P177" s="46"/>
      <c r="X177" s="46"/>
      <c r="Y177" s="46"/>
      <c r="Z177" s="46"/>
    </row>
    <row r="178" spans="14:26">
      <c r="N178" s="46"/>
      <c r="O178" s="46"/>
      <c r="P178" s="46"/>
      <c r="X178" s="46"/>
      <c r="Y178" s="46"/>
      <c r="Z178" s="46"/>
    </row>
    <row r="179" spans="14:26">
      <c r="N179" s="46"/>
      <c r="O179" s="46"/>
      <c r="P179" s="46"/>
      <c r="X179" s="46"/>
      <c r="Y179" s="46"/>
      <c r="Z179" s="46"/>
    </row>
    <row r="180" spans="14:26">
      <c r="N180" s="46"/>
      <c r="O180" s="46"/>
      <c r="P180" s="46"/>
      <c r="X180" s="46"/>
      <c r="Y180" s="46"/>
      <c r="Z180" s="46"/>
    </row>
    <row r="181" spans="14:26">
      <c r="N181" s="46"/>
      <c r="O181" s="46"/>
      <c r="P181" s="46"/>
      <c r="X181" s="46"/>
      <c r="Y181" s="46"/>
      <c r="Z181" s="46"/>
    </row>
    <row r="182" spans="14:26">
      <c r="N182" s="46"/>
      <c r="O182" s="46"/>
      <c r="P182" s="46"/>
      <c r="X182" s="46"/>
      <c r="Y182" s="46"/>
      <c r="Z182" s="46"/>
    </row>
    <row r="183" spans="14:26">
      <c r="N183" s="46"/>
      <c r="O183" s="46"/>
      <c r="P183" s="46"/>
      <c r="X183" s="46"/>
      <c r="Y183" s="46"/>
      <c r="Z183" s="46"/>
    </row>
    <row r="184" spans="14:26">
      <c r="N184" s="46"/>
      <c r="O184" s="46"/>
      <c r="P184" s="46"/>
      <c r="X184" s="46"/>
      <c r="Y184" s="46"/>
      <c r="Z184" s="46"/>
    </row>
    <row r="185" spans="14:26">
      <c r="N185" s="46"/>
      <c r="O185" s="46"/>
      <c r="P185" s="46"/>
      <c r="X185" s="46"/>
      <c r="Y185" s="46"/>
      <c r="Z185" s="46"/>
    </row>
    <row r="186" spans="14:26">
      <c r="N186" s="46"/>
      <c r="O186" s="46"/>
      <c r="P186" s="46"/>
      <c r="X186" s="46"/>
      <c r="Y186" s="46"/>
      <c r="Z186" s="46"/>
    </row>
    <row r="187" spans="14:26">
      <c r="N187" s="46"/>
      <c r="O187" s="46"/>
      <c r="P187" s="46"/>
      <c r="X187" s="46"/>
      <c r="Y187" s="46"/>
      <c r="Z187" s="46"/>
    </row>
    <row r="188" spans="14:26">
      <c r="N188" s="46"/>
      <c r="O188" s="46"/>
      <c r="P188" s="46"/>
      <c r="X188" s="46"/>
      <c r="Y188" s="46"/>
      <c r="Z188" s="46"/>
    </row>
    <row r="189" spans="14:26">
      <c r="N189" s="46"/>
      <c r="O189" s="46"/>
      <c r="P189" s="46"/>
      <c r="X189" s="46"/>
      <c r="Y189" s="46"/>
      <c r="Z189" s="46"/>
    </row>
    <row r="190" spans="14:26">
      <c r="N190" s="46"/>
      <c r="O190" s="46"/>
      <c r="P190" s="46"/>
      <c r="X190" s="46"/>
      <c r="Y190" s="46"/>
      <c r="Z190" s="46"/>
    </row>
    <row r="191" spans="14:26">
      <c r="N191" s="46"/>
      <c r="O191" s="46"/>
      <c r="P191" s="46"/>
      <c r="X191" s="46"/>
      <c r="Y191" s="46"/>
      <c r="Z191" s="46"/>
    </row>
    <row r="192" spans="14:26">
      <c r="N192" s="46"/>
      <c r="O192" s="46"/>
      <c r="P192" s="46"/>
      <c r="X192" s="46"/>
      <c r="Y192" s="46"/>
      <c r="Z192" s="46"/>
    </row>
    <row r="193" spans="14:26">
      <c r="N193" s="46"/>
      <c r="O193" s="46"/>
      <c r="P193" s="46"/>
      <c r="X193" s="46"/>
      <c r="Y193" s="46"/>
      <c r="Z193" s="46"/>
    </row>
    <row r="194" spans="14:26">
      <c r="N194" s="46"/>
      <c r="O194" s="46"/>
      <c r="P194" s="46"/>
      <c r="X194" s="46"/>
      <c r="Y194" s="46"/>
      <c r="Z194" s="46"/>
    </row>
    <row r="195" spans="14:26">
      <c r="N195" s="46"/>
      <c r="O195" s="46"/>
      <c r="P195" s="46"/>
      <c r="X195" s="46"/>
      <c r="Y195" s="46"/>
      <c r="Z195" s="46"/>
    </row>
    <row r="196" spans="14:26">
      <c r="N196" s="46"/>
      <c r="O196" s="46"/>
      <c r="P196" s="46"/>
      <c r="X196" s="46"/>
      <c r="Y196" s="46"/>
      <c r="Z196" s="46"/>
    </row>
    <row r="197" spans="14:26">
      <c r="N197" s="46"/>
      <c r="O197" s="46"/>
      <c r="P197" s="46"/>
      <c r="X197" s="46"/>
      <c r="Y197" s="46"/>
      <c r="Z197" s="46"/>
    </row>
    <row r="198" spans="14:26">
      <c r="N198" s="46"/>
      <c r="O198" s="46"/>
      <c r="P198" s="46"/>
      <c r="X198" s="46"/>
      <c r="Y198" s="46"/>
      <c r="Z198" s="46"/>
    </row>
    <row r="199" spans="14:26">
      <c r="N199" s="46"/>
      <c r="O199" s="46"/>
      <c r="P199" s="46"/>
      <c r="X199" s="46"/>
      <c r="Y199" s="46"/>
      <c r="Z199" s="46"/>
    </row>
    <row r="200" spans="14:26">
      <c r="N200" s="46"/>
      <c r="O200" s="46"/>
      <c r="P200" s="46"/>
      <c r="X200" s="46"/>
      <c r="Y200" s="46"/>
      <c r="Z200" s="46"/>
    </row>
    <row r="201" spans="14:26">
      <c r="N201" s="46"/>
      <c r="O201" s="46"/>
      <c r="P201" s="46"/>
      <c r="X201" s="46"/>
      <c r="Y201" s="46"/>
      <c r="Z201" s="46"/>
    </row>
    <row r="202" spans="14:26">
      <c r="N202" s="46"/>
      <c r="O202" s="46"/>
      <c r="P202" s="46"/>
      <c r="X202" s="46"/>
      <c r="Y202" s="46"/>
      <c r="Z202" s="46"/>
    </row>
    <row r="203" spans="14:26">
      <c r="N203" s="46"/>
      <c r="O203" s="46"/>
      <c r="P203" s="46"/>
      <c r="X203" s="46"/>
      <c r="Y203" s="46"/>
      <c r="Z203" s="46"/>
    </row>
    <row r="204" spans="14:26">
      <c r="N204" s="46"/>
      <c r="O204" s="46"/>
      <c r="P204" s="46"/>
      <c r="X204" s="46"/>
      <c r="Y204" s="46"/>
      <c r="Z204" s="46"/>
    </row>
    <row r="205" spans="14:26">
      <c r="N205" s="46"/>
      <c r="O205" s="46"/>
      <c r="P205" s="46"/>
      <c r="X205" s="46"/>
      <c r="Y205" s="46"/>
      <c r="Z205" s="46"/>
    </row>
    <row r="206" spans="14:26">
      <c r="N206" s="46"/>
      <c r="O206" s="46"/>
      <c r="P206" s="46"/>
      <c r="X206" s="46"/>
      <c r="Y206" s="46"/>
      <c r="Z206" s="46"/>
    </row>
    <row r="207" spans="14:26">
      <c r="N207" s="46"/>
      <c r="O207" s="46"/>
      <c r="P207" s="46"/>
      <c r="X207" s="46"/>
      <c r="Y207" s="46"/>
      <c r="Z207" s="46"/>
    </row>
    <row r="208" spans="14:26">
      <c r="N208" s="46"/>
      <c r="O208" s="46"/>
      <c r="P208" s="46"/>
      <c r="X208" s="46"/>
      <c r="Y208" s="46"/>
      <c r="Z208" s="46"/>
    </row>
    <row r="209" spans="14:26">
      <c r="N209" s="46"/>
      <c r="O209" s="46"/>
      <c r="P209" s="46"/>
      <c r="X209" s="46"/>
      <c r="Y209" s="46"/>
      <c r="Z209" s="46"/>
    </row>
    <row r="210" spans="14:26">
      <c r="N210" s="46"/>
      <c r="O210" s="46"/>
      <c r="P210" s="46"/>
      <c r="X210" s="46"/>
      <c r="Y210" s="46"/>
      <c r="Z210" s="46"/>
    </row>
    <row r="211" spans="14:26">
      <c r="N211" s="46"/>
      <c r="O211" s="46"/>
      <c r="P211" s="46"/>
      <c r="X211" s="46"/>
      <c r="Y211" s="46"/>
      <c r="Z211" s="46"/>
    </row>
    <row r="212" spans="14:26">
      <c r="N212" s="46"/>
      <c r="O212" s="46"/>
      <c r="P212" s="46"/>
      <c r="X212" s="46"/>
      <c r="Y212" s="46"/>
      <c r="Z212" s="46"/>
    </row>
    <row r="213" spans="14:26">
      <c r="N213" s="46"/>
      <c r="O213" s="46"/>
      <c r="P213" s="46"/>
      <c r="X213" s="46"/>
      <c r="Y213" s="46"/>
      <c r="Z213" s="46"/>
    </row>
    <row r="214" spans="14:26">
      <c r="N214" s="46"/>
      <c r="O214" s="46"/>
      <c r="P214" s="46"/>
      <c r="X214" s="46"/>
      <c r="Y214" s="46"/>
      <c r="Z214" s="46"/>
    </row>
    <row r="215" spans="14:26">
      <c r="N215" s="46"/>
      <c r="O215" s="46"/>
      <c r="P215" s="46"/>
      <c r="X215" s="46"/>
      <c r="Y215" s="46"/>
      <c r="Z215" s="46"/>
    </row>
    <row r="216" spans="14:26">
      <c r="N216" s="46"/>
      <c r="O216" s="46"/>
      <c r="P216" s="46"/>
      <c r="X216" s="46"/>
      <c r="Y216" s="46"/>
      <c r="Z216" s="46"/>
    </row>
    <row r="217" spans="14:26">
      <c r="N217" s="46"/>
      <c r="O217" s="46"/>
      <c r="P217" s="46"/>
      <c r="X217" s="46"/>
      <c r="Y217" s="46"/>
      <c r="Z217" s="46"/>
    </row>
    <row r="218" spans="14:26">
      <c r="N218" s="46"/>
      <c r="O218" s="46"/>
      <c r="P218" s="46"/>
      <c r="X218" s="46"/>
      <c r="Y218" s="46"/>
      <c r="Z218" s="46"/>
    </row>
    <row r="219" spans="14:26">
      <c r="N219" s="46"/>
      <c r="O219" s="46"/>
      <c r="P219" s="46"/>
      <c r="X219" s="46"/>
      <c r="Y219" s="46"/>
      <c r="Z219" s="46"/>
    </row>
    <row r="220" spans="14:26">
      <c r="N220" s="46"/>
      <c r="O220" s="46"/>
      <c r="P220" s="46"/>
      <c r="X220" s="46"/>
      <c r="Y220" s="46"/>
      <c r="Z220" s="46"/>
    </row>
    <row r="221" spans="14:26">
      <c r="N221" s="46"/>
      <c r="O221" s="46"/>
      <c r="P221" s="46"/>
      <c r="X221" s="46"/>
      <c r="Y221" s="46"/>
      <c r="Z221" s="46"/>
    </row>
    <row r="222" spans="14:26">
      <c r="N222" s="46"/>
      <c r="O222" s="46"/>
      <c r="P222" s="46"/>
      <c r="X222" s="46"/>
      <c r="Y222" s="46"/>
      <c r="Z222" s="46"/>
    </row>
    <row r="223" spans="14:26">
      <c r="N223" s="46"/>
      <c r="O223" s="46"/>
      <c r="P223" s="46"/>
      <c r="X223" s="46"/>
      <c r="Y223" s="46"/>
      <c r="Z223" s="46"/>
    </row>
    <row r="224" spans="14:26">
      <c r="N224" s="46"/>
      <c r="O224" s="46"/>
      <c r="P224" s="46"/>
      <c r="X224" s="46"/>
      <c r="Y224" s="46"/>
      <c r="Z224" s="46"/>
    </row>
    <row r="225" spans="14:26">
      <c r="N225" s="46"/>
      <c r="O225" s="46"/>
      <c r="P225" s="46"/>
      <c r="X225" s="46"/>
      <c r="Y225" s="46"/>
      <c r="Z225" s="46"/>
    </row>
    <row r="226" spans="14:26">
      <c r="N226" s="46"/>
      <c r="O226" s="46"/>
      <c r="P226" s="46"/>
      <c r="X226" s="46"/>
      <c r="Y226" s="46"/>
      <c r="Z226" s="46"/>
    </row>
    <row r="227" spans="14:26">
      <c r="N227" s="46"/>
      <c r="O227" s="46"/>
      <c r="P227" s="46"/>
      <c r="X227" s="46"/>
      <c r="Y227" s="46"/>
      <c r="Z227" s="46"/>
    </row>
    <row r="228" spans="14:26">
      <c r="N228" s="46"/>
      <c r="O228" s="46"/>
      <c r="P228" s="46"/>
      <c r="X228" s="46"/>
      <c r="Y228" s="46"/>
      <c r="Z228" s="46"/>
    </row>
    <row r="229" spans="14:26">
      <c r="N229" s="46"/>
      <c r="O229" s="46"/>
      <c r="P229" s="46"/>
      <c r="X229" s="46"/>
      <c r="Y229" s="46"/>
      <c r="Z229" s="46"/>
    </row>
    <row r="230" spans="14:26">
      <c r="N230" s="46"/>
      <c r="O230" s="46"/>
      <c r="P230" s="46"/>
      <c r="X230" s="46"/>
      <c r="Y230" s="46"/>
      <c r="Z230" s="46"/>
    </row>
    <row r="231" spans="14:26">
      <c r="N231" s="46"/>
      <c r="O231" s="46"/>
      <c r="P231" s="46"/>
      <c r="X231" s="46"/>
      <c r="Y231" s="46"/>
      <c r="Z231" s="46"/>
    </row>
    <row r="232" spans="14:26">
      <c r="N232" s="46"/>
      <c r="O232" s="46"/>
      <c r="P232" s="46"/>
      <c r="X232" s="46"/>
      <c r="Y232" s="46"/>
      <c r="Z232" s="46"/>
    </row>
    <row r="233" spans="14:26">
      <c r="N233" s="46"/>
      <c r="O233" s="46"/>
      <c r="P233" s="46"/>
      <c r="X233" s="46"/>
      <c r="Y233" s="46"/>
      <c r="Z233" s="46"/>
    </row>
    <row r="234" spans="14:26">
      <c r="N234" s="46"/>
      <c r="O234" s="46"/>
      <c r="P234" s="46"/>
      <c r="X234" s="46"/>
      <c r="Y234" s="46"/>
      <c r="Z234" s="46"/>
    </row>
    <row r="235" spans="14:26">
      <c r="N235" s="46"/>
      <c r="O235" s="46"/>
      <c r="P235" s="46"/>
      <c r="X235" s="46"/>
      <c r="Y235" s="46"/>
      <c r="Z235" s="46"/>
    </row>
    <row r="236" spans="14:26">
      <c r="N236" s="46"/>
      <c r="O236" s="46"/>
      <c r="P236" s="46"/>
      <c r="X236" s="46"/>
      <c r="Y236" s="46"/>
      <c r="Z236" s="46"/>
    </row>
    <row r="237" spans="14:26">
      <c r="N237" s="46"/>
      <c r="O237" s="46"/>
      <c r="P237" s="46"/>
      <c r="X237" s="46"/>
      <c r="Y237" s="46"/>
      <c r="Z237" s="46"/>
    </row>
    <row r="238" spans="14:26">
      <c r="N238" s="46"/>
      <c r="O238" s="46"/>
      <c r="P238" s="46"/>
      <c r="X238" s="46"/>
      <c r="Y238" s="46"/>
      <c r="Z238" s="46"/>
    </row>
    <row r="239" spans="14:26">
      <c r="N239" s="46"/>
      <c r="O239" s="46"/>
      <c r="P239" s="46"/>
      <c r="X239" s="46"/>
      <c r="Y239" s="46"/>
      <c r="Z239" s="46"/>
    </row>
    <row r="240" spans="14:26">
      <c r="N240" s="46"/>
      <c r="O240" s="46"/>
      <c r="P240" s="46"/>
      <c r="X240" s="46"/>
      <c r="Y240" s="46"/>
      <c r="Z240" s="46"/>
    </row>
    <row r="241" spans="14:26">
      <c r="N241" s="46"/>
      <c r="O241" s="46"/>
      <c r="P241" s="46"/>
      <c r="X241" s="46"/>
      <c r="Y241" s="46"/>
      <c r="Z241" s="46"/>
    </row>
    <row r="242" spans="14:26">
      <c r="N242" s="46"/>
      <c r="O242" s="46"/>
      <c r="P242" s="46"/>
      <c r="X242" s="46"/>
      <c r="Y242" s="46"/>
      <c r="Z242" s="46"/>
    </row>
    <row r="243" spans="14:26">
      <c r="N243" s="46"/>
      <c r="O243" s="46"/>
      <c r="P243" s="46"/>
      <c r="X243" s="46"/>
      <c r="Y243" s="46"/>
      <c r="Z243" s="46"/>
    </row>
    <row r="244" spans="14:26">
      <c r="N244" s="46"/>
      <c r="O244" s="46"/>
      <c r="P244" s="46"/>
      <c r="X244" s="46"/>
      <c r="Y244" s="46"/>
      <c r="Z244" s="46"/>
    </row>
    <row r="245" spans="14:26">
      <c r="N245" s="46"/>
      <c r="O245" s="46"/>
      <c r="P245" s="46"/>
      <c r="X245" s="46"/>
      <c r="Y245" s="46"/>
      <c r="Z245" s="46"/>
    </row>
    <row r="246" spans="14:26">
      <c r="N246" s="46"/>
      <c r="O246" s="46"/>
      <c r="P246" s="46"/>
      <c r="X246" s="46"/>
      <c r="Y246" s="46"/>
      <c r="Z246" s="46"/>
    </row>
    <row r="247" spans="14:26">
      <c r="N247" s="46"/>
      <c r="O247" s="46"/>
      <c r="P247" s="46"/>
      <c r="X247" s="46"/>
      <c r="Y247" s="46"/>
      <c r="Z247" s="46"/>
    </row>
    <row r="248" spans="14:26">
      <c r="N248" s="46"/>
      <c r="O248" s="46"/>
      <c r="P248" s="46"/>
      <c r="X248" s="46"/>
      <c r="Y248" s="46"/>
      <c r="Z248" s="46"/>
    </row>
    <row r="249" spans="14:26">
      <c r="N249" s="46"/>
      <c r="O249" s="46"/>
      <c r="P249" s="46"/>
      <c r="X249" s="46"/>
      <c r="Y249" s="46"/>
      <c r="Z249" s="46"/>
    </row>
    <row r="250" spans="14:26">
      <c r="N250" s="46"/>
      <c r="O250" s="46"/>
      <c r="P250" s="46"/>
      <c r="X250" s="46"/>
      <c r="Y250" s="46"/>
      <c r="Z250" s="46"/>
    </row>
    <row r="251" spans="14:26">
      <c r="N251" s="46"/>
      <c r="O251" s="46"/>
      <c r="P251" s="46"/>
      <c r="X251" s="46"/>
      <c r="Y251" s="46"/>
      <c r="Z251" s="46"/>
    </row>
    <row r="252" spans="14:26">
      <c r="N252" s="46"/>
      <c r="O252" s="46"/>
      <c r="P252" s="46"/>
      <c r="X252" s="46"/>
      <c r="Y252" s="46"/>
      <c r="Z252" s="46"/>
    </row>
    <row r="253" spans="14:26">
      <c r="N253" s="46"/>
      <c r="O253" s="46"/>
      <c r="P253" s="46"/>
      <c r="X253" s="46"/>
      <c r="Y253" s="46"/>
      <c r="Z253" s="46"/>
    </row>
    <row r="254" spans="14:26">
      <c r="N254" s="46"/>
      <c r="O254" s="46"/>
      <c r="P254" s="46"/>
      <c r="X254" s="46"/>
      <c r="Y254" s="46"/>
      <c r="Z254" s="46"/>
    </row>
    <row r="255" spans="14:26">
      <c r="N255" s="46"/>
      <c r="O255" s="46"/>
      <c r="P255" s="46"/>
      <c r="X255" s="46"/>
      <c r="Y255" s="46"/>
      <c r="Z255" s="46"/>
    </row>
    <row r="256" spans="14:26">
      <c r="N256" s="46"/>
      <c r="O256" s="46"/>
      <c r="P256" s="46"/>
      <c r="X256" s="46"/>
      <c r="Y256" s="46"/>
      <c r="Z256" s="46"/>
    </row>
    <row r="257" spans="14:26">
      <c r="N257" s="46"/>
      <c r="O257" s="46"/>
      <c r="P257" s="46"/>
      <c r="X257" s="46"/>
      <c r="Y257" s="46"/>
      <c r="Z257" s="46"/>
    </row>
    <row r="258" spans="14:26">
      <c r="N258" s="46"/>
      <c r="O258" s="46"/>
      <c r="P258" s="46"/>
      <c r="X258" s="46"/>
      <c r="Y258" s="46"/>
      <c r="Z258" s="46"/>
    </row>
    <row r="259" spans="14:26">
      <c r="N259" s="46"/>
      <c r="O259" s="46"/>
      <c r="P259" s="46"/>
      <c r="X259" s="46"/>
      <c r="Y259" s="46"/>
      <c r="Z259" s="46"/>
    </row>
    <row r="260" spans="14:26">
      <c r="N260" s="46"/>
      <c r="O260" s="46"/>
      <c r="P260" s="46"/>
      <c r="X260" s="46"/>
      <c r="Y260" s="46"/>
      <c r="Z260" s="46"/>
    </row>
    <row r="261" spans="14:26">
      <c r="N261" s="46"/>
      <c r="O261" s="46"/>
      <c r="P261" s="46"/>
      <c r="X261" s="46"/>
      <c r="Y261" s="46"/>
      <c r="Z261" s="46"/>
    </row>
    <row r="262" spans="14:26">
      <c r="N262" s="46"/>
      <c r="O262" s="46"/>
      <c r="P262" s="46"/>
      <c r="X262" s="46"/>
      <c r="Y262" s="46"/>
      <c r="Z262" s="46"/>
    </row>
    <row r="263" spans="14:26">
      <c r="N263" s="46"/>
      <c r="O263" s="46"/>
      <c r="P263" s="46"/>
      <c r="X263" s="46"/>
      <c r="Y263" s="46"/>
      <c r="Z263" s="46"/>
    </row>
    <row r="264" spans="14:26">
      <c r="N264" s="46"/>
      <c r="O264" s="46"/>
      <c r="P264" s="46"/>
      <c r="X264" s="46"/>
      <c r="Y264" s="46"/>
      <c r="Z264" s="46"/>
    </row>
    <row r="265" spans="14:26">
      <c r="N265" s="46"/>
      <c r="O265" s="46"/>
      <c r="P265" s="46"/>
      <c r="X265" s="46"/>
      <c r="Y265" s="46"/>
      <c r="Z265" s="46"/>
    </row>
    <row r="266" spans="14:26">
      <c r="N266" s="46"/>
      <c r="O266" s="46"/>
      <c r="P266" s="46"/>
      <c r="X266" s="46"/>
      <c r="Y266" s="46"/>
      <c r="Z266" s="46"/>
    </row>
    <row r="267" spans="14:26">
      <c r="N267" s="46"/>
      <c r="O267" s="46"/>
      <c r="P267" s="46"/>
      <c r="X267" s="46"/>
      <c r="Y267" s="46"/>
      <c r="Z267" s="46"/>
    </row>
    <row r="268" spans="14:26">
      <c r="N268" s="46"/>
      <c r="O268" s="46"/>
      <c r="P268" s="46"/>
      <c r="X268" s="46"/>
      <c r="Y268" s="46"/>
      <c r="Z268" s="46"/>
    </row>
    <row r="269" spans="14:26">
      <c r="N269" s="46"/>
      <c r="O269" s="46"/>
      <c r="P269" s="46"/>
      <c r="X269" s="46"/>
      <c r="Y269" s="46"/>
      <c r="Z269" s="46"/>
    </row>
    <row r="270" spans="14:26">
      <c r="N270" s="46"/>
      <c r="O270" s="46"/>
      <c r="P270" s="46"/>
      <c r="X270" s="46"/>
      <c r="Y270" s="46"/>
      <c r="Z270" s="46"/>
    </row>
    <row r="271" spans="14:26">
      <c r="N271" s="46"/>
      <c r="O271" s="46"/>
      <c r="P271" s="46"/>
      <c r="X271" s="46"/>
      <c r="Y271" s="46"/>
      <c r="Z271" s="46"/>
    </row>
    <row r="272" spans="14:26">
      <c r="N272" s="46"/>
      <c r="O272" s="46"/>
      <c r="P272" s="46"/>
      <c r="X272" s="46"/>
      <c r="Y272" s="46"/>
      <c r="Z272" s="46"/>
    </row>
    <row r="273" spans="14:26">
      <c r="N273" s="46"/>
      <c r="O273" s="46"/>
      <c r="P273" s="46"/>
      <c r="X273" s="46"/>
      <c r="Y273" s="46"/>
      <c r="Z273" s="46"/>
    </row>
    <row r="274" spans="14:26">
      <c r="N274" s="46"/>
      <c r="O274" s="46"/>
      <c r="P274" s="46"/>
      <c r="X274" s="46"/>
      <c r="Y274" s="46"/>
      <c r="Z274" s="46"/>
    </row>
    <row r="275" spans="14:26">
      <c r="N275" s="46"/>
      <c r="O275" s="46"/>
      <c r="P275" s="46"/>
      <c r="X275" s="46"/>
      <c r="Y275" s="46"/>
      <c r="Z275" s="46"/>
    </row>
    <row r="276" spans="14:26">
      <c r="N276" s="46"/>
      <c r="O276" s="46"/>
      <c r="P276" s="46"/>
      <c r="X276" s="46"/>
      <c r="Y276" s="46"/>
      <c r="Z276" s="46"/>
    </row>
    <row r="277" spans="14:26">
      <c r="N277" s="46"/>
      <c r="O277" s="46"/>
      <c r="P277" s="46"/>
      <c r="X277" s="46"/>
      <c r="Y277" s="46"/>
      <c r="Z277" s="46"/>
    </row>
    <row r="278" spans="14:26">
      <c r="N278" s="46"/>
      <c r="O278" s="46"/>
      <c r="P278" s="46"/>
      <c r="X278" s="46"/>
      <c r="Y278" s="46"/>
      <c r="Z278" s="46"/>
    </row>
    <row r="279" spans="14:26">
      <c r="N279" s="46"/>
      <c r="O279" s="46"/>
      <c r="P279" s="46"/>
      <c r="X279" s="46"/>
      <c r="Y279" s="46"/>
      <c r="Z279" s="46"/>
    </row>
    <row r="280" spans="14:26">
      <c r="N280" s="46"/>
      <c r="O280" s="46"/>
      <c r="P280" s="46"/>
      <c r="X280" s="46"/>
      <c r="Y280" s="46"/>
      <c r="Z280" s="46"/>
    </row>
    <row r="281" spans="14:26">
      <c r="N281" s="46"/>
      <c r="O281" s="46"/>
      <c r="P281" s="46"/>
      <c r="X281" s="46"/>
      <c r="Y281" s="46"/>
      <c r="Z281" s="46"/>
    </row>
    <row r="282" spans="14:26">
      <c r="N282" s="46"/>
      <c r="O282" s="46"/>
      <c r="P282" s="46"/>
      <c r="X282" s="46"/>
      <c r="Y282" s="46"/>
      <c r="Z282" s="46"/>
    </row>
    <row r="283" spans="14:26">
      <c r="N283" s="46"/>
      <c r="O283" s="46"/>
      <c r="P283" s="46"/>
      <c r="X283" s="46"/>
      <c r="Y283" s="46"/>
      <c r="Z283" s="46"/>
    </row>
    <row r="284" spans="14:26">
      <c r="N284" s="46"/>
      <c r="O284" s="46"/>
      <c r="P284" s="46"/>
      <c r="X284" s="46"/>
      <c r="Y284" s="46"/>
      <c r="Z284" s="46"/>
    </row>
    <row r="285" spans="14:26">
      <c r="N285" s="46"/>
      <c r="O285" s="46"/>
      <c r="P285" s="46"/>
      <c r="X285" s="46"/>
      <c r="Y285" s="46"/>
      <c r="Z285" s="46"/>
    </row>
    <row r="286" spans="14:26">
      <c r="N286" s="46"/>
      <c r="O286" s="46"/>
      <c r="P286" s="46"/>
      <c r="X286" s="46"/>
      <c r="Y286" s="46"/>
      <c r="Z286" s="46"/>
    </row>
    <row r="287" spans="14:26">
      <c r="N287" s="46"/>
      <c r="O287" s="46"/>
      <c r="P287" s="46"/>
      <c r="X287" s="46"/>
      <c r="Y287" s="46"/>
      <c r="Z287" s="46"/>
    </row>
    <row r="288" spans="14:26">
      <c r="N288" s="46"/>
      <c r="O288" s="46"/>
      <c r="P288" s="46"/>
      <c r="X288" s="46"/>
      <c r="Y288" s="46"/>
      <c r="Z288" s="46"/>
    </row>
    <row r="289" spans="14:26">
      <c r="N289" s="46"/>
      <c r="O289" s="46"/>
      <c r="P289" s="46"/>
      <c r="X289" s="46"/>
      <c r="Y289" s="46"/>
      <c r="Z289" s="46"/>
    </row>
    <row r="290" spans="14:26">
      <c r="N290" s="46"/>
      <c r="O290" s="46"/>
      <c r="P290" s="46"/>
      <c r="X290" s="46"/>
      <c r="Y290" s="46"/>
      <c r="Z290" s="46"/>
    </row>
    <row r="291" spans="14:26">
      <c r="N291" s="46"/>
      <c r="O291" s="46"/>
      <c r="P291" s="46"/>
      <c r="X291" s="46"/>
      <c r="Y291" s="46"/>
      <c r="Z291" s="46"/>
    </row>
    <row r="292" spans="14:26">
      <c r="O292" s="46"/>
      <c r="P292" s="46"/>
      <c r="Y292" s="46"/>
      <c r="Z292" s="46"/>
    </row>
    <row r="293" spans="14:26">
      <c r="O293" s="46"/>
      <c r="Y293" s="46"/>
    </row>
    <row r="294" spans="14:26">
      <c r="O294" s="46"/>
      <c r="Y294" s="46"/>
    </row>
    <row r="295" spans="14:26">
      <c r="O295" s="46"/>
      <c r="Y295" s="46"/>
    </row>
    <row r="296" spans="14:26">
      <c r="O296" s="46"/>
      <c r="Y296" s="46"/>
    </row>
    <row r="297" spans="14:26">
      <c r="O297" s="46"/>
      <c r="Y297" s="46"/>
    </row>
    <row r="298" spans="14:26">
      <c r="O298" s="46"/>
      <c r="Y298" s="46"/>
    </row>
    <row r="299" spans="14:26">
      <c r="O299" s="46"/>
      <c r="Y299" s="46"/>
    </row>
    <row r="300" spans="14:26">
      <c r="O300" s="46"/>
      <c r="Y300" s="46"/>
    </row>
    <row r="301" spans="14:26">
      <c r="O301" s="46"/>
      <c r="Y301" s="46"/>
    </row>
    <row r="302" spans="14:26">
      <c r="O302" s="46"/>
      <c r="Y302" s="46"/>
    </row>
    <row r="303" spans="14:26">
      <c r="O303" s="46"/>
      <c r="Y303" s="46"/>
    </row>
    <row r="304" spans="14:26">
      <c r="O304" s="46"/>
      <c r="Y304" s="46"/>
    </row>
    <row r="305" spans="15:25">
      <c r="O305" s="46"/>
      <c r="Y305" s="46"/>
    </row>
    <row r="306" spans="15:25">
      <c r="O306" s="46"/>
      <c r="Y306" s="46"/>
    </row>
    <row r="307" spans="15:25">
      <c r="O307" s="46"/>
      <c r="Y307" s="46"/>
    </row>
    <row r="308" spans="15:25">
      <c r="O308" s="46"/>
      <c r="Y308" s="46"/>
    </row>
    <row r="309" spans="15:25">
      <c r="O309" s="46"/>
      <c r="Y309" s="46"/>
    </row>
    <row r="310" spans="15:25">
      <c r="O310" s="46"/>
      <c r="Y310" s="46"/>
    </row>
    <row r="311" spans="15:25">
      <c r="O311" s="46"/>
      <c r="Y311" s="46"/>
    </row>
    <row r="312" spans="15:25">
      <c r="O312" s="46"/>
      <c r="Y312" s="46"/>
    </row>
    <row r="313" spans="15:25">
      <c r="O313" s="46"/>
      <c r="Y313" s="46"/>
    </row>
    <row r="314" spans="15:25">
      <c r="O314" s="46"/>
      <c r="Y314" s="46"/>
    </row>
    <row r="315" spans="15:25">
      <c r="O315" s="46"/>
      <c r="Y315" s="46"/>
    </row>
    <row r="316" spans="15:25">
      <c r="O316" s="46"/>
      <c r="Y316" s="46"/>
    </row>
    <row r="317" spans="15:25">
      <c r="O317" s="46"/>
      <c r="Y317" s="46"/>
    </row>
    <row r="318" spans="15:25">
      <c r="O318" s="46"/>
      <c r="Y318" s="46"/>
    </row>
    <row r="319" spans="15:25">
      <c r="O319" s="46"/>
      <c r="Y319" s="46"/>
    </row>
    <row r="320" spans="15:25">
      <c r="O320" s="46"/>
      <c r="Y320" s="46"/>
    </row>
    <row r="321" spans="15:25">
      <c r="O321" s="46"/>
      <c r="Y321" s="46"/>
    </row>
    <row r="322" spans="15:25">
      <c r="O322" s="46"/>
      <c r="Y322" s="46"/>
    </row>
    <row r="323" spans="15:25">
      <c r="O323" s="46"/>
      <c r="Y323" s="46"/>
    </row>
    <row r="324" spans="15:25">
      <c r="O324" s="46"/>
      <c r="Y324" s="46"/>
    </row>
    <row r="325" spans="15:25">
      <c r="O325" s="46"/>
      <c r="Y325" s="46"/>
    </row>
    <row r="326" spans="15:25">
      <c r="O326" s="46"/>
      <c r="Y326" s="46"/>
    </row>
    <row r="327" spans="15:25">
      <c r="O327" s="46"/>
      <c r="Y327" s="46"/>
    </row>
    <row r="328" spans="15:25">
      <c r="O328" s="46"/>
      <c r="Y328" s="46"/>
    </row>
    <row r="329" spans="15:25">
      <c r="O329" s="46"/>
      <c r="Y329" s="46"/>
    </row>
    <row r="330" spans="15:25">
      <c r="O330" s="46"/>
      <c r="Y330" s="46"/>
    </row>
    <row r="331" spans="15:25">
      <c r="O331" s="46"/>
      <c r="Y331" s="46"/>
    </row>
    <row r="332" spans="15:25">
      <c r="O332" s="46"/>
      <c r="Y332" s="46"/>
    </row>
    <row r="333" spans="15:25">
      <c r="O333" s="46"/>
      <c r="Y333" s="46"/>
    </row>
    <row r="334" spans="15:25">
      <c r="O334" s="46"/>
      <c r="Y334" s="46"/>
    </row>
    <row r="335" spans="15:25">
      <c r="O335" s="46"/>
      <c r="Y335" s="46"/>
    </row>
    <row r="336" spans="15:25">
      <c r="O336" s="46"/>
      <c r="Y336" s="46"/>
    </row>
    <row r="337" spans="15:25">
      <c r="O337" s="46"/>
      <c r="Y337" s="46"/>
    </row>
    <row r="338" spans="15:25">
      <c r="O338" s="46"/>
      <c r="Y338" s="46"/>
    </row>
    <row r="339" spans="15:25">
      <c r="O339" s="46"/>
      <c r="Y339" s="46"/>
    </row>
    <row r="340" spans="15:25">
      <c r="O340" s="46"/>
      <c r="Y340" s="46"/>
    </row>
    <row r="341" spans="15:25">
      <c r="O341" s="46"/>
      <c r="Y341" s="46"/>
    </row>
    <row r="342" spans="15:25">
      <c r="O342" s="46"/>
      <c r="Y342" s="46"/>
    </row>
    <row r="343" spans="15:25">
      <c r="O343" s="46"/>
      <c r="Y343" s="46"/>
    </row>
    <row r="344" spans="15:25">
      <c r="O344" s="46"/>
      <c r="Y344" s="46"/>
    </row>
    <row r="345" spans="15:25">
      <c r="O345" s="46"/>
      <c r="Y345" s="46"/>
    </row>
    <row r="346" spans="15:25">
      <c r="O346" s="46"/>
      <c r="Y346" s="46"/>
    </row>
    <row r="347" spans="15:25">
      <c r="O347" s="46"/>
      <c r="Y347" s="46"/>
    </row>
    <row r="348" spans="15:25">
      <c r="O348" s="46"/>
      <c r="Y348" s="46"/>
    </row>
    <row r="349" spans="15:25">
      <c r="O349" s="46"/>
      <c r="Y349" s="46"/>
    </row>
    <row r="350" spans="15:25">
      <c r="O350" s="46"/>
      <c r="Y350" s="46"/>
    </row>
    <row r="351" spans="15:25">
      <c r="O351" s="46"/>
      <c r="Y351" s="46"/>
    </row>
    <row r="352" spans="15:25">
      <c r="O352" s="46"/>
      <c r="Y352" s="46"/>
    </row>
    <row r="353" spans="15:25">
      <c r="O353" s="46"/>
      <c r="Y353" s="46"/>
    </row>
    <row r="354" spans="15:25">
      <c r="O354" s="46"/>
      <c r="Y354" s="46"/>
    </row>
    <row r="355" spans="15:25">
      <c r="O355" s="46"/>
      <c r="Y355" s="46"/>
    </row>
    <row r="356" spans="15:25">
      <c r="O356" s="46"/>
      <c r="Y356" s="46"/>
    </row>
    <row r="357" spans="15:25">
      <c r="O357" s="46"/>
      <c r="Y357" s="46"/>
    </row>
    <row r="358" spans="15:25">
      <c r="O358" s="46"/>
      <c r="Y358" s="46"/>
    </row>
    <row r="359" spans="15:25">
      <c r="O359" s="46"/>
      <c r="Y359" s="46"/>
    </row>
    <row r="360" spans="15:25">
      <c r="O360" s="46"/>
      <c r="Y360" s="46"/>
    </row>
    <row r="361" spans="15:25">
      <c r="O361" s="46"/>
      <c r="Y361" s="46"/>
    </row>
    <row r="362" spans="15:25">
      <c r="O362" s="46"/>
      <c r="Y362" s="46"/>
    </row>
    <row r="363" spans="15:25">
      <c r="O363" s="46"/>
      <c r="Y363" s="46"/>
    </row>
    <row r="364" spans="15:25">
      <c r="O364" s="46"/>
      <c r="Y364" s="46"/>
    </row>
    <row r="365" spans="15:25">
      <c r="O365" s="46"/>
      <c r="Y365" s="46"/>
    </row>
    <row r="366" spans="15:25">
      <c r="O366" s="46"/>
      <c r="Y366" s="46"/>
    </row>
    <row r="367" spans="15:25">
      <c r="O367" s="46"/>
      <c r="Y367" s="46"/>
    </row>
    <row r="368" spans="15:25">
      <c r="O368" s="46"/>
      <c r="Y368" s="46"/>
    </row>
    <row r="369" spans="15:25">
      <c r="O369" s="46"/>
      <c r="Y369" s="46"/>
    </row>
    <row r="370" spans="15:25">
      <c r="O370" s="46"/>
      <c r="Y370" s="46"/>
    </row>
    <row r="371" spans="15:25">
      <c r="O371" s="46"/>
      <c r="Y371" s="46"/>
    </row>
    <row r="372" spans="15:25">
      <c r="O372" s="46"/>
      <c r="Y372" s="46"/>
    </row>
    <row r="373" spans="15:25">
      <c r="O373" s="46"/>
      <c r="Y373" s="46"/>
    </row>
    <row r="374" spans="15:25">
      <c r="O374" s="46"/>
      <c r="Y374" s="46"/>
    </row>
    <row r="375" spans="15:25">
      <c r="O375" s="46"/>
      <c r="Y375" s="46"/>
    </row>
    <row r="376" spans="15:25">
      <c r="O376" s="46"/>
      <c r="Y376" s="46"/>
    </row>
    <row r="377" spans="15:25">
      <c r="O377" s="46"/>
      <c r="Y377" s="46"/>
    </row>
    <row r="378" spans="15:25">
      <c r="O378" s="46"/>
      <c r="Y378" s="46"/>
    </row>
    <row r="379" spans="15:25">
      <c r="O379" s="46"/>
      <c r="Y379" s="46"/>
    </row>
    <row r="380" spans="15:25">
      <c r="O380" s="46"/>
      <c r="Y380" s="46"/>
    </row>
    <row r="381" spans="15:25">
      <c r="O381" s="46"/>
      <c r="Y381" s="46"/>
    </row>
    <row r="382" spans="15:25">
      <c r="O382" s="46"/>
      <c r="Y382" s="46"/>
    </row>
    <row r="383" spans="15:25">
      <c r="O383" s="46"/>
      <c r="Y383" s="46"/>
    </row>
    <row r="384" spans="15:25">
      <c r="O384" s="46"/>
      <c r="Y384" s="46"/>
    </row>
    <row r="385" spans="15:25">
      <c r="O385" s="46"/>
      <c r="Y385" s="46"/>
    </row>
    <row r="386" spans="15:25">
      <c r="O386" s="46"/>
      <c r="Y386" s="46"/>
    </row>
    <row r="387" spans="15:25">
      <c r="O387" s="46"/>
      <c r="Y387" s="46"/>
    </row>
    <row r="388" spans="15:25">
      <c r="O388" s="46"/>
      <c r="Y388" s="46"/>
    </row>
    <row r="389" spans="15:25">
      <c r="O389" s="46"/>
      <c r="Y389" s="46"/>
    </row>
    <row r="390" spans="15:25">
      <c r="O390" s="46"/>
      <c r="Y390" s="46"/>
    </row>
    <row r="391" spans="15:25">
      <c r="O391" s="46"/>
      <c r="Y391" s="46"/>
    </row>
    <row r="392" spans="15:25">
      <c r="O392" s="46"/>
      <c r="Y392" s="46"/>
    </row>
    <row r="393" spans="15:25">
      <c r="O393" s="46"/>
      <c r="Y393" s="46"/>
    </row>
    <row r="394" spans="15:25">
      <c r="O394" s="46"/>
      <c r="Y394" s="46"/>
    </row>
    <row r="395" spans="15:25">
      <c r="O395" s="46"/>
      <c r="Y395" s="46"/>
    </row>
    <row r="396" spans="15:25">
      <c r="O396" s="46"/>
      <c r="Y396" s="46"/>
    </row>
    <row r="397" spans="15:25">
      <c r="O397" s="46"/>
      <c r="Y397" s="46"/>
    </row>
    <row r="398" spans="15:25">
      <c r="O398" s="46"/>
      <c r="Y398" s="46"/>
    </row>
    <row r="399" spans="15:25">
      <c r="O399" s="46"/>
      <c r="Y399" s="46"/>
    </row>
    <row r="400" spans="15:25">
      <c r="O400" s="46"/>
      <c r="Y400" s="46"/>
    </row>
    <row r="401" spans="15:25">
      <c r="O401" s="46"/>
      <c r="Y401" s="46"/>
    </row>
    <row r="402" spans="15:25">
      <c r="O402" s="46"/>
      <c r="Y402" s="46"/>
    </row>
    <row r="403" spans="15:25">
      <c r="O403" s="46"/>
      <c r="Y403" s="46"/>
    </row>
    <row r="404" spans="15:25">
      <c r="O404" s="46"/>
      <c r="Y404" s="46"/>
    </row>
    <row r="405" spans="15:25">
      <c r="O405" s="46"/>
      <c r="Y405" s="46"/>
    </row>
    <row r="406" spans="15:25">
      <c r="O406" s="46"/>
      <c r="Y406" s="46"/>
    </row>
    <row r="407" spans="15:25">
      <c r="O407" s="46"/>
      <c r="Y407" s="46"/>
    </row>
    <row r="408" spans="15:25">
      <c r="O408" s="46"/>
      <c r="Y408" s="46"/>
    </row>
    <row r="409" spans="15:25">
      <c r="O409" s="46"/>
      <c r="Y409" s="46"/>
    </row>
    <row r="410" spans="15:25">
      <c r="O410" s="46"/>
      <c r="Y410" s="46"/>
    </row>
    <row r="411" spans="15:25">
      <c r="O411" s="46"/>
      <c r="Y411" s="46"/>
    </row>
    <row r="412" spans="15:25">
      <c r="O412" s="46"/>
      <c r="Y412" s="46"/>
    </row>
    <row r="413" spans="15:25">
      <c r="O413" s="46"/>
      <c r="Y413" s="46"/>
    </row>
    <row r="414" spans="15:25">
      <c r="O414" s="46"/>
      <c r="Y414" s="46"/>
    </row>
    <row r="415" spans="15:25">
      <c r="O415" s="46"/>
      <c r="Y415" s="46"/>
    </row>
    <row r="416" spans="15:25">
      <c r="O416" s="46"/>
      <c r="Y416" s="46"/>
    </row>
    <row r="417" spans="15:25">
      <c r="O417" s="46"/>
      <c r="Y417" s="46"/>
    </row>
    <row r="418" spans="15:25">
      <c r="O418" s="46"/>
      <c r="Y418" s="46"/>
    </row>
    <row r="419" spans="15:25">
      <c r="O419" s="46"/>
      <c r="Y419" s="46"/>
    </row>
    <row r="420" spans="15:25">
      <c r="O420" s="46"/>
      <c r="Y420" s="46"/>
    </row>
    <row r="421" spans="15:25">
      <c r="O421" s="46"/>
      <c r="Y421" s="46"/>
    </row>
    <row r="422" spans="15:25">
      <c r="O422" s="46"/>
      <c r="Y422" s="46"/>
    </row>
    <row r="423" spans="15:25">
      <c r="O423" s="46"/>
      <c r="Y423" s="46"/>
    </row>
    <row r="424" spans="15:25">
      <c r="O424" s="46"/>
      <c r="Y424" s="46"/>
    </row>
    <row r="425" spans="15:25">
      <c r="O425" s="46"/>
      <c r="Y425" s="46"/>
    </row>
    <row r="426" spans="15:25">
      <c r="O426" s="46"/>
      <c r="Y426" s="46"/>
    </row>
    <row r="427" spans="15:25">
      <c r="O427" s="46"/>
      <c r="Y427" s="46"/>
    </row>
    <row r="428" spans="15:25">
      <c r="O428" s="46"/>
      <c r="Y428" s="46"/>
    </row>
    <row r="429" spans="15:25">
      <c r="O429" s="46"/>
      <c r="Y429" s="46"/>
    </row>
    <row r="430" spans="15:25">
      <c r="O430" s="46"/>
      <c r="Y430" s="46"/>
    </row>
    <row r="431" spans="15:25">
      <c r="O431" s="46"/>
      <c r="Y431" s="46"/>
    </row>
    <row r="432" spans="15:25">
      <c r="O432" s="46"/>
      <c r="Y432" s="46"/>
    </row>
    <row r="433" spans="15:25">
      <c r="O433" s="46"/>
      <c r="Y433" s="46"/>
    </row>
    <row r="434" spans="15:25">
      <c r="O434" s="46"/>
      <c r="Y434" s="46"/>
    </row>
    <row r="435" spans="15:25">
      <c r="O435" s="46"/>
      <c r="Y435" s="46"/>
    </row>
    <row r="436" spans="15:25">
      <c r="O436" s="46"/>
      <c r="Y436" s="46"/>
    </row>
    <row r="437" spans="15:25">
      <c r="O437" s="46"/>
      <c r="Y437" s="46"/>
    </row>
    <row r="438" spans="15:25">
      <c r="O438" s="46"/>
      <c r="Y438" s="46"/>
    </row>
    <row r="439" spans="15:25">
      <c r="O439" s="46"/>
      <c r="Y439" s="46"/>
    </row>
    <row r="440" spans="15:25">
      <c r="O440" s="46"/>
      <c r="Y440" s="46"/>
    </row>
    <row r="441" spans="15:25">
      <c r="O441" s="46"/>
      <c r="Y441" s="46"/>
    </row>
    <row r="442" spans="15:25">
      <c r="O442" s="46"/>
      <c r="Y442" s="46"/>
    </row>
    <row r="443" spans="15:25">
      <c r="O443" s="46"/>
      <c r="Y443" s="46"/>
    </row>
    <row r="444" spans="15:25">
      <c r="O444" s="46"/>
      <c r="Y444" s="46"/>
    </row>
    <row r="445" spans="15:25">
      <c r="O445" s="46"/>
      <c r="Y445" s="46"/>
    </row>
    <row r="446" spans="15:25">
      <c r="O446" s="46"/>
      <c r="Y446" s="46"/>
    </row>
    <row r="447" spans="15:25">
      <c r="O447" s="46"/>
      <c r="Y447" s="46"/>
    </row>
    <row r="448" spans="15:25">
      <c r="O448" s="46"/>
      <c r="Y448" s="46"/>
    </row>
    <row r="449" spans="15:25">
      <c r="O449" s="46"/>
      <c r="Y449" s="46"/>
    </row>
    <row r="450" spans="15:25">
      <c r="O450" s="46"/>
      <c r="Y450" s="46"/>
    </row>
    <row r="451" spans="15:25">
      <c r="O451" s="46"/>
      <c r="Y451" s="46"/>
    </row>
    <row r="452" spans="15:25">
      <c r="O452" s="46"/>
      <c r="Y452" s="46"/>
    </row>
    <row r="453" spans="15:25">
      <c r="O453" s="46"/>
      <c r="Y453" s="46"/>
    </row>
    <row r="454" spans="15:25">
      <c r="O454" s="46"/>
      <c r="Y454" s="46"/>
    </row>
    <row r="455" spans="15:25">
      <c r="O455" s="46"/>
      <c r="Y455" s="46"/>
    </row>
    <row r="456" spans="15:25">
      <c r="O456" s="46"/>
      <c r="Y456" s="46"/>
    </row>
    <row r="457" spans="15:25">
      <c r="O457" s="46"/>
      <c r="Y457" s="46"/>
    </row>
    <row r="458" spans="15:25">
      <c r="O458" s="46"/>
      <c r="Y458" s="46"/>
    </row>
    <row r="459" spans="15:25">
      <c r="O459" s="46"/>
      <c r="Y459" s="46"/>
    </row>
    <row r="460" spans="15:25">
      <c r="O460" s="46"/>
      <c r="Y460" s="46"/>
    </row>
    <row r="461" spans="15:25">
      <c r="O461" s="46"/>
      <c r="Y461" s="46"/>
    </row>
    <row r="462" spans="15:25">
      <c r="O462" s="46"/>
      <c r="Y462" s="46"/>
    </row>
    <row r="463" spans="15:25">
      <c r="O463" s="46"/>
      <c r="Y463" s="46"/>
    </row>
    <row r="464" spans="15:25">
      <c r="O464" s="46"/>
      <c r="Y464" s="46"/>
    </row>
    <row r="465" spans="15:25">
      <c r="O465" s="46"/>
      <c r="Y465" s="46"/>
    </row>
    <row r="466" spans="15:25">
      <c r="O466" s="46"/>
      <c r="Y466" s="46"/>
    </row>
    <row r="467" spans="15:25">
      <c r="O467" s="46"/>
      <c r="Y467" s="46"/>
    </row>
    <row r="468" spans="15:25">
      <c r="O468" s="46"/>
      <c r="Y468" s="46"/>
    </row>
    <row r="469" spans="15:25">
      <c r="O469" s="46"/>
      <c r="Y469" s="46"/>
    </row>
    <row r="470" spans="15:25">
      <c r="O470" s="46"/>
      <c r="Y470" s="46"/>
    </row>
    <row r="471" spans="15:25">
      <c r="O471" s="46"/>
      <c r="Y471" s="46"/>
    </row>
    <row r="472" spans="15:25">
      <c r="O472" s="46"/>
      <c r="Y472" s="46"/>
    </row>
    <row r="473" spans="15:25">
      <c r="O473" s="46"/>
      <c r="Y473" s="46"/>
    </row>
    <row r="474" spans="15:25">
      <c r="O474" s="46"/>
      <c r="Y474" s="46"/>
    </row>
    <row r="475" spans="15:25">
      <c r="O475" s="46"/>
      <c r="Y475" s="46"/>
    </row>
    <row r="476" spans="15:25">
      <c r="O476" s="46"/>
      <c r="Y476" s="46"/>
    </row>
    <row r="477" spans="15:25">
      <c r="O477" s="46"/>
      <c r="Y477" s="46"/>
    </row>
    <row r="478" spans="15:25">
      <c r="O478" s="46"/>
      <c r="Y478" s="46"/>
    </row>
    <row r="479" spans="15:25">
      <c r="O479" s="46"/>
      <c r="Y479" s="46"/>
    </row>
    <row r="480" spans="15:25">
      <c r="O480" s="46"/>
      <c r="Y480" s="46"/>
    </row>
    <row r="481" spans="15:25">
      <c r="O481" s="46"/>
      <c r="Y481" s="46"/>
    </row>
    <row r="482" spans="15:25">
      <c r="O482" s="46"/>
      <c r="Y482" s="46"/>
    </row>
    <row r="483" spans="15:25">
      <c r="O483" s="46"/>
      <c r="Y483" s="46"/>
    </row>
    <row r="484" spans="15:25">
      <c r="O484" s="46"/>
      <c r="Y484" s="46"/>
    </row>
    <row r="485" spans="15:25">
      <c r="O485" s="46"/>
      <c r="Y485" s="46"/>
    </row>
    <row r="486" spans="15:25">
      <c r="O486" s="46"/>
      <c r="Y486" s="46"/>
    </row>
    <row r="487" spans="15:25">
      <c r="O487" s="46"/>
      <c r="Y487" s="46"/>
    </row>
    <row r="488" spans="15:25">
      <c r="O488" s="46"/>
      <c r="Y488" s="46"/>
    </row>
    <row r="489" spans="15:25">
      <c r="O489" s="46"/>
      <c r="Y489" s="46"/>
    </row>
    <row r="490" spans="15:25">
      <c r="O490" s="46"/>
      <c r="Y490" s="46"/>
    </row>
    <row r="491" spans="15:25">
      <c r="O491" s="46"/>
      <c r="Y491" s="46"/>
    </row>
    <row r="492" spans="15:25">
      <c r="O492" s="46"/>
      <c r="Y492" s="46"/>
    </row>
    <row r="493" spans="15:25">
      <c r="O493" s="46"/>
      <c r="Y493" s="46"/>
    </row>
    <row r="494" spans="15:25">
      <c r="O494" s="46"/>
      <c r="Y494" s="46"/>
    </row>
    <row r="495" spans="15:25">
      <c r="O495" s="46"/>
      <c r="Y495" s="46"/>
    </row>
    <row r="496" spans="15:25">
      <c r="O496" s="46"/>
      <c r="Y496" s="46"/>
    </row>
    <row r="497" spans="15:25">
      <c r="O497" s="46"/>
      <c r="Y497" s="46"/>
    </row>
    <row r="498" spans="15:25">
      <c r="O498" s="46"/>
      <c r="Y498" s="46"/>
    </row>
    <row r="499" spans="15:25">
      <c r="O499" s="46"/>
      <c r="Y499" s="46"/>
    </row>
    <row r="500" spans="15:25">
      <c r="O500" s="46"/>
      <c r="Y500" s="46"/>
    </row>
    <row r="501" spans="15:25">
      <c r="O501" s="46"/>
      <c r="Y501" s="46"/>
    </row>
    <row r="502" spans="15:25">
      <c r="O502" s="46"/>
      <c r="Y502" s="46"/>
    </row>
    <row r="503" spans="15:25">
      <c r="O503" s="46"/>
      <c r="Y503" s="46"/>
    </row>
    <row r="504" spans="15:25">
      <c r="O504" s="46"/>
      <c r="Y504" s="46"/>
    </row>
    <row r="505" spans="15:25">
      <c r="O505" s="46"/>
      <c r="Y505" s="46"/>
    </row>
    <row r="506" spans="15:25">
      <c r="O506" s="46"/>
      <c r="Y506" s="46"/>
    </row>
    <row r="507" spans="15:25">
      <c r="O507" s="46"/>
      <c r="Y507" s="46"/>
    </row>
    <row r="508" spans="15:25">
      <c r="O508" s="46"/>
      <c r="Y508" s="46"/>
    </row>
    <row r="509" spans="15:25">
      <c r="O509" s="46"/>
      <c r="Y509" s="46"/>
    </row>
    <row r="510" spans="15:25">
      <c r="O510" s="46"/>
      <c r="Y510" s="46"/>
    </row>
    <row r="511" spans="15:25">
      <c r="O511" s="46"/>
      <c r="Y511" s="46"/>
    </row>
    <row r="512" spans="15:25">
      <c r="O512" s="46"/>
      <c r="Y512" s="46"/>
    </row>
    <row r="513" spans="15:25">
      <c r="O513" s="46"/>
      <c r="Y513" s="46"/>
    </row>
    <row r="514" spans="15:25">
      <c r="O514" s="46"/>
      <c r="Y514" s="46"/>
    </row>
    <row r="515" spans="15:25">
      <c r="O515" s="46"/>
      <c r="Y515" s="46"/>
    </row>
    <row r="516" spans="15:25">
      <c r="O516" s="46"/>
      <c r="Y516" s="46"/>
    </row>
    <row r="517" spans="15:25">
      <c r="O517" s="46"/>
      <c r="Y517" s="46"/>
    </row>
    <row r="518" spans="15:25">
      <c r="O518" s="46"/>
      <c r="Y518" s="46"/>
    </row>
    <row r="519" spans="15:25">
      <c r="O519" s="46"/>
      <c r="Y519" s="46"/>
    </row>
    <row r="520" spans="15:25">
      <c r="O520" s="46"/>
      <c r="Y520" s="46"/>
    </row>
    <row r="521" spans="15:25">
      <c r="O521" s="46"/>
      <c r="Y521" s="46"/>
    </row>
    <row r="522" spans="15:25">
      <c r="O522" s="46"/>
      <c r="Y522" s="46"/>
    </row>
    <row r="523" spans="15:25">
      <c r="O523" s="46"/>
      <c r="Y523" s="46"/>
    </row>
    <row r="524" spans="15:25">
      <c r="O524" s="46"/>
      <c r="Y524" s="46"/>
    </row>
    <row r="525" spans="15:25">
      <c r="O525" s="46"/>
      <c r="Y525" s="46"/>
    </row>
    <row r="526" spans="15:25">
      <c r="O526" s="46"/>
      <c r="Y526" s="46"/>
    </row>
    <row r="527" spans="15:25">
      <c r="O527" s="46"/>
      <c r="Y527" s="46"/>
    </row>
    <row r="528" spans="15:25">
      <c r="O528" s="46"/>
      <c r="Y528" s="46"/>
    </row>
    <row r="529" spans="15:25">
      <c r="O529" s="46"/>
      <c r="Y529" s="46"/>
    </row>
    <row r="530" spans="15:25">
      <c r="O530" s="46"/>
      <c r="Y530" s="46"/>
    </row>
    <row r="531" spans="15:25">
      <c r="O531" s="46"/>
      <c r="Y531" s="46"/>
    </row>
    <row r="532" spans="15:25">
      <c r="O532" s="46"/>
      <c r="Y532" s="46"/>
    </row>
    <row r="533" spans="15:25">
      <c r="O533" s="46"/>
      <c r="Y533" s="46"/>
    </row>
    <row r="534" spans="15:25">
      <c r="O534" s="46"/>
      <c r="Y534" s="46"/>
    </row>
    <row r="535" spans="15:25">
      <c r="O535" s="46"/>
      <c r="Y535" s="46"/>
    </row>
    <row r="536" spans="15:25">
      <c r="O536" s="46"/>
      <c r="Y536" s="46"/>
    </row>
    <row r="537" spans="15:25">
      <c r="O537" s="46"/>
      <c r="Y537" s="46"/>
    </row>
    <row r="538" spans="15:25">
      <c r="O538" s="46"/>
      <c r="Y538" s="46"/>
    </row>
    <row r="539" spans="15:25">
      <c r="O539" s="46"/>
      <c r="Y539" s="46"/>
    </row>
    <row r="540" spans="15:25">
      <c r="O540" s="46"/>
      <c r="Y540" s="46"/>
    </row>
    <row r="541" spans="15:25">
      <c r="O541" s="46"/>
      <c r="Y541" s="46"/>
    </row>
    <row r="542" spans="15:25">
      <c r="O542" s="46"/>
      <c r="Y542" s="46"/>
    </row>
    <row r="543" spans="15:25">
      <c r="O543" s="46"/>
      <c r="Y543" s="46"/>
    </row>
    <row r="544" spans="15:25">
      <c r="O544" s="46"/>
      <c r="Y544" s="46"/>
    </row>
    <row r="545" spans="15:25">
      <c r="O545" s="46"/>
      <c r="Y545" s="46"/>
    </row>
    <row r="546" spans="15:25">
      <c r="O546" s="46"/>
      <c r="Y546" s="46"/>
    </row>
    <row r="547" spans="15:25">
      <c r="O547" s="46"/>
      <c r="Y547" s="46"/>
    </row>
    <row r="548" spans="15:25">
      <c r="O548" s="46"/>
      <c r="Y548" s="46"/>
    </row>
    <row r="549" spans="15:25">
      <c r="O549" s="46"/>
      <c r="Y549" s="46"/>
    </row>
    <row r="550" spans="15:25">
      <c r="O550" s="46"/>
      <c r="Y550" s="46"/>
    </row>
    <row r="551" spans="15:25">
      <c r="O551" s="46"/>
      <c r="Y551" s="46"/>
    </row>
    <row r="552" spans="15:25">
      <c r="O552" s="46"/>
      <c r="Y552" s="46"/>
    </row>
    <row r="553" spans="15:25">
      <c r="O553" s="46"/>
      <c r="Y553" s="46"/>
    </row>
    <row r="554" spans="15:25">
      <c r="O554" s="46"/>
      <c r="Y554" s="46"/>
    </row>
    <row r="555" spans="15:25">
      <c r="O555" s="46"/>
      <c r="Y555" s="46"/>
    </row>
    <row r="556" spans="15:25">
      <c r="O556" s="46"/>
      <c r="Y556" s="46"/>
    </row>
    <row r="557" spans="15:25">
      <c r="O557" s="46"/>
      <c r="Y557" s="46"/>
    </row>
    <row r="558" spans="15:25">
      <c r="O558" s="46"/>
      <c r="Y558" s="46"/>
    </row>
    <row r="559" spans="15:25">
      <c r="O559" s="46"/>
      <c r="Y559" s="46"/>
    </row>
    <row r="560" spans="15:25">
      <c r="O560" s="46"/>
      <c r="Y560" s="46"/>
    </row>
    <row r="561" spans="15:25">
      <c r="O561" s="46"/>
      <c r="Y561" s="46"/>
    </row>
    <row r="562" spans="15:25">
      <c r="O562" s="46"/>
      <c r="Y562" s="46"/>
    </row>
    <row r="563" spans="15:25">
      <c r="O563" s="46"/>
      <c r="Y563" s="46"/>
    </row>
    <row r="564" spans="15:25">
      <c r="O564" s="46"/>
      <c r="Y564" s="46"/>
    </row>
    <row r="565" spans="15:25">
      <c r="O565" s="46"/>
      <c r="Y565" s="46"/>
    </row>
    <row r="566" spans="15:25">
      <c r="O566" s="46"/>
      <c r="Y566" s="46"/>
    </row>
    <row r="567" spans="15:25">
      <c r="O567" s="46"/>
      <c r="Y567" s="46"/>
    </row>
    <row r="568" spans="15:25">
      <c r="O568" s="46"/>
      <c r="Y568" s="46"/>
    </row>
    <row r="569" spans="15:25">
      <c r="O569" s="46"/>
      <c r="Y569" s="46"/>
    </row>
    <row r="570" spans="15:25">
      <c r="O570" s="46"/>
      <c r="Y570" s="46"/>
    </row>
    <row r="571" spans="15:25">
      <c r="O571" s="46"/>
      <c r="Y571" s="46"/>
    </row>
    <row r="572" spans="15:25">
      <c r="O572" s="46"/>
      <c r="Y572" s="46"/>
    </row>
    <row r="573" spans="15:25">
      <c r="O573" s="46"/>
      <c r="Y573" s="46"/>
    </row>
    <row r="574" spans="15:25">
      <c r="O574" s="46"/>
      <c r="Y574" s="46"/>
    </row>
    <row r="575" spans="15:25">
      <c r="O575" s="46"/>
      <c r="Y575" s="46"/>
    </row>
    <row r="576" spans="15:25">
      <c r="O576" s="46"/>
      <c r="Y576" s="46"/>
    </row>
    <row r="577" spans="15:25">
      <c r="O577" s="46"/>
      <c r="Y577" s="46"/>
    </row>
    <row r="578" spans="15:25">
      <c r="O578" s="46"/>
      <c r="Y578" s="46"/>
    </row>
    <row r="579" spans="15:25">
      <c r="O579" s="46"/>
      <c r="Y579" s="46"/>
    </row>
    <row r="580" spans="15:25">
      <c r="O580" s="46"/>
      <c r="Y580" s="46"/>
    </row>
    <row r="581" spans="15:25">
      <c r="O581" s="46"/>
      <c r="Y581" s="46"/>
    </row>
    <row r="582" spans="15:25">
      <c r="O582" s="46"/>
      <c r="Y582" s="46"/>
    </row>
    <row r="583" spans="15:25">
      <c r="O583" s="46"/>
      <c r="Y583" s="46"/>
    </row>
    <row r="584" spans="15:25">
      <c r="O584" s="46"/>
      <c r="Y584" s="46"/>
    </row>
    <row r="585" spans="15:25">
      <c r="O585" s="46"/>
      <c r="Y585" s="46"/>
    </row>
    <row r="586" spans="15:25">
      <c r="O586" s="46"/>
      <c r="Y586" s="46"/>
    </row>
    <row r="587" spans="15:25">
      <c r="O587" s="46"/>
      <c r="Y587" s="46"/>
    </row>
    <row r="588" spans="15:25">
      <c r="O588" s="46"/>
      <c r="Y588" s="46"/>
    </row>
    <row r="589" spans="15:25">
      <c r="O589" s="46"/>
      <c r="Y589" s="46"/>
    </row>
    <row r="590" spans="15:25">
      <c r="O590" s="46"/>
      <c r="Y590" s="46"/>
    </row>
    <row r="591" spans="15:25">
      <c r="O591" s="46"/>
      <c r="Y591" s="46"/>
    </row>
    <row r="592" spans="15:25">
      <c r="O592" s="46"/>
      <c r="Y592" s="46"/>
    </row>
    <row r="593" spans="15:25">
      <c r="O593" s="46"/>
      <c r="Y593" s="46"/>
    </row>
    <row r="594" spans="15:25">
      <c r="O594" s="46"/>
      <c r="Y594" s="46"/>
    </row>
    <row r="595" spans="15:25">
      <c r="O595" s="46"/>
      <c r="Y595" s="46"/>
    </row>
    <row r="596" spans="15:25">
      <c r="O596" s="46"/>
      <c r="Y596" s="46"/>
    </row>
    <row r="597" spans="15:25">
      <c r="O597" s="46"/>
      <c r="Y597" s="46"/>
    </row>
    <row r="598" spans="15:25">
      <c r="O598" s="46"/>
      <c r="Y598" s="46"/>
    </row>
    <row r="599" spans="15:25">
      <c r="O599" s="46"/>
      <c r="Y599" s="46"/>
    </row>
    <row r="600" spans="15:25">
      <c r="O600" s="46"/>
      <c r="Y600" s="46"/>
    </row>
    <row r="601" spans="15:25">
      <c r="O601" s="46"/>
      <c r="Y601" s="46"/>
    </row>
    <row r="602" spans="15:25">
      <c r="O602" s="46"/>
      <c r="Y602" s="46"/>
    </row>
    <row r="603" spans="15:25">
      <c r="O603" s="46"/>
      <c r="Y603" s="46"/>
    </row>
    <row r="604" spans="15:25">
      <c r="O604" s="46"/>
      <c r="Y604" s="46"/>
    </row>
    <row r="605" spans="15:25">
      <c r="O605" s="46"/>
      <c r="Y605" s="46"/>
    </row>
    <row r="606" spans="15:25">
      <c r="O606" s="46"/>
      <c r="Y606" s="46"/>
    </row>
    <row r="607" spans="15:25">
      <c r="O607" s="46"/>
      <c r="Y607" s="46"/>
    </row>
    <row r="608" spans="15:25">
      <c r="O608" s="46"/>
      <c r="Y608" s="46"/>
    </row>
    <row r="609" spans="15:25">
      <c r="O609" s="46"/>
      <c r="Y609" s="46"/>
    </row>
    <row r="610" spans="15:25">
      <c r="O610" s="46"/>
      <c r="Y610" s="46"/>
    </row>
    <row r="611" spans="15:25">
      <c r="O611" s="46"/>
      <c r="Y611" s="46"/>
    </row>
    <row r="612" spans="15:25">
      <c r="O612" s="46"/>
      <c r="Y612" s="46"/>
    </row>
    <row r="613" spans="15:25">
      <c r="O613" s="46"/>
      <c r="Y613" s="46"/>
    </row>
    <row r="614" spans="15:25">
      <c r="O614" s="46"/>
      <c r="Y614" s="46"/>
    </row>
    <row r="615" spans="15:25">
      <c r="O615" s="46"/>
      <c r="Y615" s="46"/>
    </row>
    <row r="616" spans="15:25">
      <c r="O616" s="46"/>
      <c r="Y616" s="46"/>
    </row>
    <row r="617" spans="15:25">
      <c r="O617" s="46"/>
      <c r="Y617" s="46"/>
    </row>
    <row r="618" spans="15:25">
      <c r="O618" s="46"/>
      <c r="Y618" s="46"/>
    </row>
    <row r="619" spans="15:25">
      <c r="O619" s="46"/>
      <c r="Y619" s="46"/>
    </row>
    <row r="620" spans="15:25">
      <c r="O620" s="46"/>
      <c r="Y620" s="46"/>
    </row>
    <row r="621" spans="15:25">
      <c r="O621" s="46"/>
      <c r="Y621" s="46"/>
    </row>
    <row r="622" spans="15:25">
      <c r="O622" s="46"/>
      <c r="Y622" s="46"/>
    </row>
    <row r="623" spans="15:25">
      <c r="O623" s="46"/>
      <c r="Y623" s="46"/>
    </row>
    <row r="624" spans="15:25">
      <c r="O624" s="46"/>
      <c r="Y624" s="46"/>
    </row>
    <row r="625" spans="15:25">
      <c r="O625" s="46"/>
      <c r="Y625" s="46"/>
    </row>
    <row r="626" spans="15:25">
      <c r="O626" s="46"/>
      <c r="Y626" s="46"/>
    </row>
    <row r="627" spans="15:25">
      <c r="O627" s="46"/>
      <c r="Y627" s="46"/>
    </row>
    <row r="628" spans="15:25">
      <c r="O628" s="46"/>
      <c r="Y628" s="46"/>
    </row>
    <row r="629" spans="15:25">
      <c r="O629" s="46"/>
      <c r="Y629" s="46"/>
    </row>
    <row r="630" spans="15:25">
      <c r="O630" s="46"/>
      <c r="Y630" s="46"/>
    </row>
    <row r="631" spans="15:25">
      <c r="O631" s="46"/>
      <c r="Y631" s="46"/>
    </row>
    <row r="632" spans="15:25">
      <c r="O632" s="46"/>
      <c r="Y632" s="46"/>
    </row>
    <row r="633" spans="15:25">
      <c r="O633" s="46"/>
      <c r="Y633" s="46"/>
    </row>
    <row r="634" spans="15:25">
      <c r="O634" s="46"/>
      <c r="Y634" s="46"/>
    </row>
    <row r="635" spans="15:25">
      <c r="O635" s="46"/>
      <c r="Y635" s="46"/>
    </row>
    <row r="636" spans="15:25">
      <c r="O636" s="46"/>
      <c r="Y636" s="46"/>
    </row>
    <row r="637" spans="15:25">
      <c r="O637" s="46"/>
      <c r="Y637" s="46"/>
    </row>
    <row r="638" spans="15:25">
      <c r="O638" s="46"/>
      <c r="Y638" s="46"/>
    </row>
    <row r="639" spans="15:25">
      <c r="O639" s="46"/>
      <c r="Y639" s="46"/>
    </row>
    <row r="640" spans="15:25">
      <c r="O640" s="46"/>
      <c r="Y640" s="46"/>
    </row>
    <row r="641" spans="15:25">
      <c r="O641" s="46"/>
      <c r="Y641" s="46"/>
    </row>
    <row r="642" spans="15:25">
      <c r="O642" s="46"/>
      <c r="Y642" s="46"/>
    </row>
    <row r="643" spans="15:25">
      <c r="O643" s="46"/>
      <c r="Y643" s="46"/>
    </row>
    <row r="644" spans="15:25">
      <c r="O644" s="46"/>
      <c r="Y644" s="46"/>
    </row>
    <row r="645" spans="15:25">
      <c r="O645" s="46"/>
      <c r="Y645" s="46"/>
    </row>
    <row r="646" spans="15:25">
      <c r="O646" s="46"/>
      <c r="Y646" s="46"/>
    </row>
    <row r="647" spans="15:25">
      <c r="O647" s="46"/>
      <c r="Y647" s="46"/>
    </row>
    <row r="648" spans="15:25">
      <c r="O648" s="46"/>
      <c r="Y648" s="46"/>
    </row>
    <row r="649" spans="15:25">
      <c r="O649" s="46"/>
      <c r="Y649" s="46"/>
    </row>
    <row r="650" spans="15:25">
      <c r="O650" s="46"/>
      <c r="Y650" s="46"/>
    </row>
    <row r="651" spans="15:25">
      <c r="O651" s="46"/>
      <c r="Y651" s="46"/>
    </row>
    <row r="652" spans="15:25">
      <c r="O652" s="46"/>
      <c r="Y652" s="46"/>
    </row>
    <row r="653" spans="15:25">
      <c r="O653" s="46"/>
      <c r="Y653" s="46"/>
    </row>
    <row r="654" spans="15:25">
      <c r="O654" s="46"/>
      <c r="Y654" s="46"/>
    </row>
    <row r="655" spans="15:25">
      <c r="O655" s="46"/>
      <c r="Y655" s="46"/>
    </row>
    <row r="656" spans="15:25">
      <c r="O656" s="46"/>
      <c r="Y656" s="46"/>
    </row>
    <row r="657" spans="15:25">
      <c r="O657" s="46"/>
      <c r="Y657" s="46"/>
    </row>
    <row r="658" spans="15:25">
      <c r="O658" s="46"/>
      <c r="Y658" s="46"/>
    </row>
    <row r="659" spans="15:25">
      <c r="O659" s="46"/>
      <c r="Y659" s="46"/>
    </row>
    <row r="660" spans="15:25">
      <c r="O660" s="46"/>
      <c r="Y660" s="46"/>
    </row>
    <row r="661" spans="15:25">
      <c r="O661" s="46"/>
      <c r="Y661" s="46"/>
    </row>
    <row r="662" spans="15:25">
      <c r="O662" s="46"/>
      <c r="Y662" s="46"/>
    </row>
    <row r="663" spans="15:25">
      <c r="O663" s="46"/>
      <c r="Y663" s="46"/>
    </row>
    <row r="664" spans="15:25">
      <c r="O664" s="46"/>
      <c r="Y664" s="46"/>
    </row>
    <row r="665" spans="15:25">
      <c r="O665" s="46"/>
      <c r="Y665" s="46"/>
    </row>
    <row r="666" spans="15:25">
      <c r="O666" s="46"/>
      <c r="Y666" s="46"/>
    </row>
    <row r="667" spans="15:25">
      <c r="O667" s="46"/>
      <c r="Y667" s="46"/>
    </row>
    <row r="668" spans="15:25">
      <c r="O668" s="46"/>
      <c r="Y668" s="46"/>
    </row>
    <row r="669" spans="15:25">
      <c r="O669" s="46"/>
      <c r="Y669" s="46"/>
    </row>
    <row r="670" spans="15:25">
      <c r="O670" s="46"/>
      <c r="Y670" s="46"/>
    </row>
    <row r="671" spans="15:25">
      <c r="O671" s="46"/>
      <c r="Y671" s="46"/>
    </row>
    <row r="672" spans="15:25">
      <c r="O672" s="46"/>
      <c r="Y672" s="46"/>
    </row>
    <row r="673" spans="15:25">
      <c r="O673" s="46"/>
      <c r="Y673" s="46"/>
    </row>
    <row r="674" spans="15:25">
      <c r="O674" s="46"/>
      <c r="Y674" s="46"/>
    </row>
    <row r="675" spans="15:25">
      <c r="O675" s="46"/>
      <c r="Y675" s="46"/>
    </row>
    <row r="676" spans="15:25">
      <c r="O676" s="46"/>
      <c r="Y676" s="46"/>
    </row>
    <row r="677" spans="15:25">
      <c r="O677" s="46"/>
      <c r="Y677" s="46"/>
    </row>
    <row r="678" spans="15:25">
      <c r="O678" s="46"/>
      <c r="Y678" s="46"/>
    </row>
    <row r="679" spans="15:25">
      <c r="O679" s="46"/>
      <c r="Y679" s="46"/>
    </row>
    <row r="680" spans="15:25">
      <c r="O680" s="46"/>
      <c r="Y680" s="46"/>
    </row>
    <row r="681" spans="15:25">
      <c r="O681" s="46"/>
      <c r="Y681" s="46"/>
    </row>
    <row r="682" spans="15:25">
      <c r="O682" s="46"/>
      <c r="Y682" s="46"/>
    </row>
    <row r="683" spans="15:25">
      <c r="O683" s="46"/>
      <c r="Y683" s="46"/>
    </row>
    <row r="684" spans="15:25">
      <c r="O684" s="46"/>
      <c r="Y684" s="46"/>
    </row>
    <row r="685" spans="15:25">
      <c r="O685" s="46"/>
      <c r="Y685" s="46"/>
    </row>
    <row r="686" spans="15:25">
      <c r="O686" s="46"/>
      <c r="Y686" s="46"/>
    </row>
    <row r="687" spans="15:25">
      <c r="O687" s="46"/>
      <c r="Y687" s="46"/>
    </row>
    <row r="688" spans="15:25">
      <c r="O688" s="46"/>
      <c r="Y688" s="46"/>
    </row>
    <row r="689" spans="15:25">
      <c r="O689" s="46"/>
      <c r="Y689" s="46"/>
    </row>
    <row r="690" spans="15:25">
      <c r="O690" s="46"/>
      <c r="Y690" s="46"/>
    </row>
    <row r="691" spans="15:25">
      <c r="O691" s="46"/>
      <c r="Y691" s="46"/>
    </row>
    <row r="692" spans="15:25">
      <c r="O692" s="46"/>
      <c r="Y692" s="46"/>
    </row>
    <row r="693" spans="15:25">
      <c r="O693" s="46"/>
      <c r="Y693" s="46"/>
    </row>
    <row r="694" spans="15:25">
      <c r="O694" s="46"/>
      <c r="Y694" s="46"/>
    </row>
    <row r="695" spans="15:25">
      <c r="O695" s="46"/>
      <c r="Y695" s="46"/>
    </row>
    <row r="696" spans="15:25">
      <c r="O696" s="46"/>
      <c r="Y696" s="46"/>
    </row>
    <row r="697" spans="15:25">
      <c r="O697" s="46"/>
      <c r="Y697" s="46"/>
    </row>
    <row r="698" spans="15:25">
      <c r="O698" s="46"/>
      <c r="Y698" s="46"/>
    </row>
    <row r="699" spans="15:25">
      <c r="O699" s="46"/>
      <c r="Y699" s="46"/>
    </row>
    <row r="700" spans="15:25">
      <c r="O700" s="46"/>
      <c r="Y700" s="46"/>
    </row>
    <row r="701" spans="15:25">
      <c r="O701" s="46"/>
      <c r="Y701" s="46"/>
    </row>
    <row r="702" spans="15:25">
      <c r="O702" s="46"/>
      <c r="Y702" s="46"/>
    </row>
    <row r="703" spans="15:25">
      <c r="O703" s="46"/>
      <c r="Y703" s="46"/>
    </row>
    <row r="704" spans="15:25">
      <c r="O704" s="46"/>
      <c r="Y704" s="46"/>
    </row>
    <row r="705" spans="15:25">
      <c r="O705" s="46"/>
      <c r="Y705" s="46"/>
    </row>
    <row r="706" spans="15:25">
      <c r="O706" s="46"/>
      <c r="Y706" s="46"/>
    </row>
    <row r="707" spans="15:25">
      <c r="O707" s="46"/>
      <c r="Y707" s="46"/>
    </row>
    <row r="708" spans="15:25">
      <c r="O708" s="46"/>
      <c r="Y708" s="46"/>
    </row>
    <row r="709" spans="15:25">
      <c r="O709" s="46"/>
      <c r="Y709" s="46"/>
    </row>
    <row r="710" spans="15:25">
      <c r="O710" s="46"/>
      <c r="Y710" s="46"/>
    </row>
    <row r="711" spans="15:25">
      <c r="O711" s="46"/>
      <c r="Y711" s="46"/>
    </row>
    <row r="712" spans="15:25">
      <c r="O712" s="46"/>
      <c r="Y712" s="46"/>
    </row>
    <row r="713" spans="15:25">
      <c r="O713" s="46"/>
      <c r="Y713" s="46"/>
    </row>
    <row r="714" spans="15:25">
      <c r="O714" s="46"/>
      <c r="Y714" s="46"/>
    </row>
    <row r="715" spans="15:25">
      <c r="O715" s="46"/>
      <c r="Y715" s="46"/>
    </row>
    <row r="716" spans="15:25">
      <c r="O716" s="46"/>
      <c r="Y716" s="46"/>
    </row>
    <row r="717" spans="15:25">
      <c r="O717" s="46"/>
      <c r="Y717" s="46"/>
    </row>
    <row r="718" spans="15:25">
      <c r="O718" s="46"/>
      <c r="Y718" s="46"/>
    </row>
    <row r="719" spans="15:25">
      <c r="O719" s="46"/>
      <c r="Y719" s="46"/>
    </row>
    <row r="720" spans="15:25">
      <c r="O720" s="46"/>
      <c r="Y720" s="46"/>
    </row>
    <row r="721" spans="15:25">
      <c r="O721" s="46"/>
      <c r="Y721" s="46"/>
    </row>
    <row r="722" spans="15:25">
      <c r="O722" s="46"/>
      <c r="Y722" s="46"/>
    </row>
    <row r="723" spans="15:25">
      <c r="O723" s="46"/>
      <c r="Y723" s="46"/>
    </row>
    <row r="724" spans="15:25">
      <c r="O724" s="46"/>
      <c r="Y724" s="46"/>
    </row>
    <row r="725" spans="15:25">
      <c r="O725" s="46"/>
      <c r="Y725" s="46"/>
    </row>
    <row r="726" spans="15:25">
      <c r="O726" s="46"/>
      <c r="Y726" s="46"/>
    </row>
    <row r="727" spans="15:25">
      <c r="O727" s="46"/>
      <c r="Y727" s="46"/>
    </row>
    <row r="728" spans="15:25">
      <c r="O728" s="46"/>
      <c r="Y728" s="46"/>
    </row>
    <row r="729" spans="15:25">
      <c r="O729" s="46"/>
      <c r="Y729" s="46"/>
    </row>
    <row r="730" spans="15:25">
      <c r="O730" s="46"/>
      <c r="Y730" s="46"/>
    </row>
    <row r="731" spans="15:25">
      <c r="O731" s="46"/>
      <c r="Y731" s="46"/>
    </row>
    <row r="732" spans="15:25">
      <c r="O732" s="46"/>
      <c r="Y732" s="46"/>
    </row>
    <row r="733" spans="15:25">
      <c r="O733" s="46"/>
      <c r="Y733" s="46"/>
    </row>
    <row r="734" spans="15:25">
      <c r="O734" s="46"/>
      <c r="Y734" s="46"/>
    </row>
    <row r="735" spans="15:25">
      <c r="O735" s="46"/>
      <c r="Y735" s="46"/>
    </row>
    <row r="736" spans="15:25">
      <c r="O736" s="46"/>
      <c r="Y736" s="46"/>
    </row>
    <row r="737" spans="15:25">
      <c r="O737" s="46"/>
      <c r="Y737" s="46"/>
    </row>
    <row r="738" spans="15:25">
      <c r="O738" s="46"/>
      <c r="Y738" s="46"/>
    </row>
    <row r="739" spans="15:25">
      <c r="O739" s="46"/>
      <c r="Y739" s="46"/>
    </row>
    <row r="740" spans="15:25">
      <c r="O740" s="46"/>
      <c r="Y740" s="46"/>
    </row>
    <row r="741" spans="15:25">
      <c r="O741" s="46"/>
      <c r="Y741" s="46"/>
    </row>
    <row r="742" spans="15:25">
      <c r="O742" s="46"/>
      <c r="Y742" s="46"/>
    </row>
    <row r="743" spans="15:25">
      <c r="O743" s="46"/>
      <c r="Y743" s="46"/>
    </row>
    <row r="744" spans="15:25">
      <c r="O744" s="46"/>
      <c r="Y744" s="46"/>
    </row>
    <row r="745" spans="15:25">
      <c r="O745" s="46"/>
      <c r="Y745" s="46"/>
    </row>
    <row r="746" spans="15:25">
      <c r="O746" s="46"/>
      <c r="Y746" s="46"/>
    </row>
    <row r="747" spans="15:25">
      <c r="O747" s="46"/>
      <c r="Y747" s="46"/>
    </row>
    <row r="748" spans="15:25">
      <c r="O748" s="46"/>
      <c r="Y748" s="46"/>
    </row>
    <row r="749" spans="15:25">
      <c r="O749" s="46"/>
      <c r="Y749" s="46"/>
    </row>
    <row r="750" spans="15:25">
      <c r="O750" s="46"/>
      <c r="Y750" s="46"/>
    </row>
    <row r="751" spans="15:25">
      <c r="O751" s="46"/>
      <c r="Y751" s="46"/>
    </row>
    <row r="752" spans="15:25">
      <c r="O752" s="46"/>
      <c r="Y752" s="46"/>
    </row>
    <row r="753" spans="15:25">
      <c r="O753" s="46"/>
      <c r="Y753" s="46"/>
    </row>
    <row r="754" spans="15:25">
      <c r="O754" s="46"/>
      <c r="Y754" s="46"/>
    </row>
    <row r="755" spans="15:25">
      <c r="O755" s="46"/>
      <c r="Y755" s="46"/>
    </row>
    <row r="756" spans="15:25">
      <c r="O756" s="46"/>
      <c r="Y756" s="46"/>
    </row>
    <row r="757" spans="15:25">
      <c r="O757" s="46"/>
      <c r="Y757" s="46"/>
    </row>
    <row r="758" spans="15:25">
      <c r="O758" s="46"/>
      <c r="Y758" s="46"/>
    </row>
    <row r="759" spans="15:25">
      <c r="O759" s="46"/>
      <c r="Y759" s="46"/>
    </row>
    <row r="760" spans="15:25">
      <c r="O760" s="46"/>
      <c r="Y760" s="46"/>
    </row>
    <row r="761" spans="15:25">
      <c r="O761" s="46"/>
      <c r="Y761" s="46"/>
    </row>
    <row r="762" spans="15:25">
      <c r="O762" s="46"/>
      <c r="Y762" s="46"/>
    </row>
    <row r="763" spans="15:25">
      <c r="O763" s="46"/>
      <c r="Y763" s="46"/>
    </row>
    <row r="764" spans="15:25">
      <c r="O764" s="46"/>
      <c r="Y764" s="46"/>
    </row>
    <row r="765" spans="15:25">
      <c r="O765" s="46">
        <v>75.900000000000006</v>
      </c>
      <c r="Y765" s="46">
        <v>75.900000000000006</v>
      </c>
    </row>
    <row r="766" spans="15:25">
      <c r="O766" s="46">
        <v>76</v>
      </c>
      <c r="Y766" s="46">
        <v>76</v>
      </c>
    </row>
    <row r="767" spans="15:25">
      <c r="O767" s="46">
        <v>76.099999999999994</v>
      </c>
      <c r="Y767" s="46">
        <v>76.099999999999994</v>
      </c>
    </row>
    <row r="768" spans="15:25">
      <c r="O768" s="46">
        <v>76.2</v>
      </c>
      <c r="Y768" s="46">
        <v>76.2</v>
      </c>
    </row>
    <row r="769" spans="15:25">
      <c r="O769" s="46">
        <v>76.3</v>
      </c>
      <c r="Y769" s="46">
        <v>76.3</v>
      </c>
    </row>
    <row r="770" spans="15:25">
      <c r="O770" s="46">
        <v>76.400000000000006</v>
      </c>
      <c r="Y770" s="46">
        <v>76.400000000000006</v>
      </c>
    </row>
    <row r="771" spans="15:25">
      <c r="O771" s="46">
        <v>76.5</v>
      </c>
      <c r="Y771" s="46">
        <v>76.5</v>
      </c>
    </row>
    <row r="772" spans="15:25">
      <c r="O772" s="46">
        <v>76.599999999999994</v>
      </c>
      <c r="Y772" s="46">
        <v>76.599999999999994</v>
      </c>
    </row>
    <row r="773" spans="15:25">
      <c r="O773" s="46">
        <v>76.7</v>
      </c>
      <c r="Y773" s="46">
        <v>76.7</v>
      </c>
    </row>
    <row r="774" spans="15:25">
      <c r="O774" s="46">
        <v>76.8</v>
      </c>
      <c r="Y774" s="46">
        <v>76.8</v>
      </c>
    </row>
    <row r="775" spans="15:25">
      <c r="O775" s="46">
        <v>76.900000000000006</v>
      </c>
      <c r="Y775" s="46">
        <v>76.900000000000006</v>
      </c>
    </row>
    <row r="776" spans="15:25">
      <c r="O776" s="46">
        <v>77</v>
      </c>
      <c r="Y776" s="46">
        <v>77</v>
      </c>
    </row>
    <row r="777" spans="15:25">
      <c r="O777" s="46">
        <v>77.099999999999994</v>
      </c>
      <c r="Y777" s="46">
        <v>77.099999999999994</v>
      </c>
    </row>
    <row r="778" spans="15:25">
      <c r="O778" s="46">
        <v>77.2</v>
      </c>
      <c r="Y778" s="46">
        <v>77.2</v>
      </c>
    </row>
    <row r="779" spans="15:25">
      <c r="O779" s="46">
        <v>77.3</v>
      </c>
      <c r="Y779" s="46">
        <v>77.3</v>
      </c>
    </row>
    <row r="780" spans="15:25">
      <c r="O780" s="46">
        <v>77.400000000000006</v>
      </c>
      <c r="Y780" s="46">
        <v>77.400000000000006</v>
      </c>
    </row>
    <row r="781" spans="15:25">
      <c r="O781" s="46">
        <v>77.5</v>
      </c>
      <c r="Y781" s="46">
        <v>77.5</v>
      </c>
    </row>
    <row r="782" spans="15:25">
      <c r="O782" s="46">
        <v>77.599999999999994</v>
      </c>
      <c r="Y782" s="46">
        <v>77.599999999999994</v>
      </c>
    </row>
    <row r="783" spans="15:25">
      <c r="O783" s="46">
        <v>77.7</v>
      </c>
      <c r="Y783" s="46">
        <v>77.7</v>
      </c>
    </row>
    <row r="784" spans="15:25">
      <c r="O784" s="46">
        <v>77.8</v>
      </c>
      <c r="Y784" s="46">
        <v>77.8</v>
      </c>
    </row>
    <row r="785" spans="15:25">
      <c r="O785" s="46">
        <v>77.900000000000006</v>
      </c>
      <c r="Y785" s="46">
        <v>77.900000000000006</v>
      </c>
    </row>
    <row r="786" spans="15:25">
      <c r="O786" s="46">
        <v>78</v>
      </c>
      <c r="Y786" s="46">
        <v>78</v>
      </c>
    </row>
    <row r="787" spans="15:25">
      <c r="O787" s="46">
        <v>78.099999999999994</v>
      </c>
      <c r="Y787" s="46">
        <v>78.099999999999994</v>
      </c>
    </row>
    <row r="788" spans="15:25">
      <c r="O788" s="46">
        <v>78.2</v>
      </c>
      <c r="Y788" s="46">
        <v>78.2</v>
      </c>
    </row>
    <row r="789" spans="15:25">
      <c r="O789" s="46">
        <v>78.3</v>
      </c>
      <c r="Y789" s="46">
        <v>78.3</v>
      </c>
    </row>
    <row r="790" spans="15:25">
      <c r="O790" s="46">
        <v>78.400000000000006</v>
      </c>
      <c r="Y790" s="46">
        <v>78.400000000000006</v>
      </c>
    </row>
    <row r="791" spans="15:25">
      <c r="O791" s="46">
        <v>78.5</v>
      </c>
      <c r="Y791" s="46">
        <v>78.5</v>
      </c>
    </row>
    <row r="792" spans="15:25">
      <c r="O792" s="46">
        <v>78.599999999999994</v>
      </c>
      <c r="Y792" s="46">
        <v>78.599999999999994</v>
      </c>
    </row>
    <row r="793" spans="15:25">
      <c r="O793" s="46">
        <v>78.7</v>
      </c>
      <c r="Y793" s="46">
        <v>78.7</v>
      </c>
    </row>
    <row r="794" spans="15:25">
      <c r="O794" s="46">
        <v>78.8</v>
      </c>
      <c r="Y794" s="46">
        <v>78.8</v>
      </c>
    </row>
    <row r="795" spans="15:25">
      <c r="O795" s="46">
        <v>78.900000000000006</v>
      </c>
      <c r="Y795" s="46">
        <v>78.900000000000006</v>
      </c>
    </row>
    <row r="796" spans="15:25">
      <c r="O796" s="46">
        <v>79</v>
      </c>
      <c r="Y796" s="46">
        <v>79</v>
      </c>
    </row>
    <row r="797" spans="15:25">
      <c r="O797" s="46">
        <v>79.099999999999994</v>
      </c>
      <c r="Y797" s="46">
        <v>79.099999999999994</v>
      </c>
    </row>
    <row r="798" spans="15:25">
      <c r="O798" s="46">
        <v>79.2</v>
      </c>
      <c r="Y798" s="46">
        <v>79.2</v>
      </c>
    </row>
    <row r="799" spans="15:25">
      <c r="O799" s="46">
        <v>79.3</v>
      </c>
      <c r="Y799" s="46">
        <v>79.3</v>
      </c>
    </row>
    <row r="800" spans="15:25">
      <c r="O800" s="46">
        <v>79.400000000000006</v>
      </c>
      <c r="Y800" s="46">
        <v>79.400000000000006</v>
      </c>
    </row>
    <row r="801" spans="15:25">
      <c r="O801" s="46">
        <v>79.5</v>
      </c>
      <c r="Y801" s="46">
        <v>79.5</v>
      </c>
    </row>
    <row r="802" spans="15:25">
      <c r="O802" s="46">
        <v>79.599999999999994</v>
      </c>
      <c r="Y802" s="46">
        <v>79.599999999999994</v>
      </c>
    </row>
    <row r="803" spans="15:25">
      <c r="O803" s="46">
        <v>79.7</v>
      </c>
      <c r="Y803" s="46">
        <v>79.7</v>
      </c>
    </row>
    <row r="804" spans="15:25">
      <c r="O804" s="46">
        <v>79.8</v>
      </c>
      <c r="Y804" s="46">
        <v>79.8</v>
      </c>
    </row>
    <row r="805" spans="15:25">
      <c r="O805" s="46">
        <v>79.900000000000006</v>
      </c>
      <c r="Y805" s="46">
        <v>79.900000000000006</v>
      </c>
    </row>
    <row r="806" spans="15:25">
      <c r="O806" s="46">
        <v>80</v>
      </c>
      <c r="Y806" s="46">
        <v>80</v>
      </c>
    </row>
    <row r="807" spans="15:25">
      <c r="O807" s="46">
        <v>80.099999999999994</v>
      </c>
      <c r="Y807" s="46">
        <v>80.099999999999994</v>
      </c>
    </row>
    <row r="808" spans="15:25">
      <c r="O808" s="46">
        <v>80.2</v>
      </c>
      <c r="Y808" s="46">
        <v>80.2</v>
      </c>
    </row>
    <row r="809" spans="15:25">
      <c r="O809" s="46">
        <v>80.3</v>
      </c>
      <c r="Y809" s="46">
        <v>80.3</v>
      </c>
    </row>
    <row r="810" spans="15:25">
      <c r="O810" s="46">
        <v>80.400000000000006</v>
      </c>
      <c r="Y810" s="46">
        <v>80.400000000000006</v>
      </c>
    </row>
    <row r="811" spans="15:25">
      <c r="O811" s="46">
        <v>80.5</v>
      </c>
      <c r="Y811" s="46">
        <v>80.5</v>
      </c>
    </row>
    <row r="812" spans="15:25">
      <c r="O812" s="46">
        <v>80.599999999999994</v>
      </c>
      <c r="Y812" s="46">
        <v>80.599999999999994</v>
      </c>
    </row>
    <row r="813" spans="15:25">
      <c r="O813" s="46">
        <v>80.7</v>
      </c>
      <c r="Y813" s="46">
        <v>80.7</v>
      </c>
    </row>
    <row r="814" spans="15:25">
      <c r="O814" s="46">
        <v>80.8</v>
      </c>
      <c r="Y814" s="46">
        <v>80.8</v>
      </c>
    </row>
    <row r="815" spans="15:25">
      <c r="O815" s="46">
        <v>80.900000000000006</v>
      </c>
      <c r="Y815" s="46">
        <v>80.900000000000006</v>
      </c>
    </row>
    <row r="816" spans="15:25">
      <c r="O816" s="46">
        <v>81</v>
      </c>
      <c r="Y816" s="46">
        <v>81</v>
      </c>
    </row>
    <row r="817" spans="15:25">
      <c r="O817" s="46">
        <v>81.099999999999994</v>
      </c>
      <c r="Y817" s="46">
        <v>81.099999999999994</v>
      </c>
    </row>
    <row r="818" spans="15:25">
      <c r="O818" s="46">
        <v>81.2</v>
      </c>
      <c r="Y818" s="46">
        <v>81.2</v>
      </c>
    </row>
    <row r="819" spans="15:25">
      <c r="O819" s="46">
        <v>81.3</v>
      </c>
      <c r="Y819" s="46">
        <v>81.3</v>
      </c>
    </row>
    <row r="820" spans="15:25">
      <c r="O820" s="46">
        <v>81.400000000000006</v>
      </c>
      <c r="Y820" s="46">
        <v>81.400000000000006</v>
      </c>
    </row>
    <row r="821" spans="15:25">
      <c r="O821" s="46">
        <v>81.5</v>
      </c>
      <c r="Y821" s="46">
        <v>81.5</v>
      </c>
    </row>
    <row r="822" spans="15:25">
      <c r="O822" s="46">
        <v>81.599999999999994</v>
      </c>
      <c r="Y822" s="46">
        <v>81.599999999999994</v>
      </c>
    </row>
    <row r="823" spans="15:25">
      <c r="O823" s="46">
        <v>81.7</v>
      </c>
      <c r="Y823" s="46">
        <v>81.7</v>
      </c>
    </row>
    <row r="824" spans="15:25">
      <c r="O824" s="46">
        <v>81.8</v>
      </c>
      <c r="Y824" s="46">
        <v>81.8</v>
      </c>
    </row>
    <row r="825" spans="15:25">
      <c r="O825" s="46">
        <v>81.900000000000006</v>
      </c>
      <c r="Y825" s="46">
        <v>81.900000000000006</v>
      </c>
    </row>
    <row r="826" spans="15:25">
      <c r="O826" s="46">
        <v>82</v>
      </c>
      <c r="Y826" s="46">
        <v>82</v>
      </c>
    </row>
    <row r="827" spans="15:25">
      <c r="O827" s="46">
        <v>82.1</v>
      </c>
      <c r="Y827" s="46">
        <v>82.1</v>
      </c>
    </row>
    <row r="828" spans="15:25">
      <c r="O828" s="46">
        <v>82.2</v>
      </c>
      <c r="Y828" s="46">
        <v>82.2</v>
      </c>
    </row>
    <row r="829" spans="15:25">
      <c r="O829" s="46">
        <v>82.3</v>
      </c>
      <c r="Y829" s="46">
        <v>82.3</v>
      </c>
    </row>
    <row r="830" spans="15:25">
      <c r="O830" s="46">
        <v>82.4</v>
      </c>
      <c r="Y830" s="46">
        <v>82.4</v>
      </c>
    </row>
    <row r="831" spans="15:25">
      <c r="O831" s="46">
        <v>82.5</v>
      </c>
      <c r="Y831" s="46">
        <v>82.5</v>
      </c>
    </row>
    <row r="832" spans="15:25">
      <c r="O832" s="46">
        <v>82.6</v>
      </c>
      <c r="Y832" s="46">
        <v>82.6</v>
      </c>
    </row>
    <row r="833" spans="15:25">
      <c r="O833" s="46">
        <v>82.7</v>
      </c>
      <c r="Y833" s="46">
        <v>82.7</v>
      </c>
    </row>
    <row r="834" spans="15:25">
      <c r="O834" s="46">
        <v>82.8</v>
      </c>
      <c r="Y834" s="46">
        <v>82.8</v>
      </c>
    </row>
    <row r="835" spans="15:25">
      <c r="O835" s="46">
        <v>82.9</v>
      </c>
      <c r="Y835" s="46">
        <v>82.9</v>
      </c>
    </row>
    <row r="836" spans="15:25">
      <c r="O836" s="46">
        <v>83</v>
      </c>
      <c r="Y836" s="46">
        <v>83</v>
      </c>
    </row>
    <row r="837" spans="15:25">
      <c r="O837" s="46">
        <v>83.1</v>
      </c>
      <c r="Y837" s="46">
        <v>83.1</v>
      </c>
    </row>
    <row r="838" spans="15:25">
      <c r="O838" s="46">
        <v>83.2</v>
      </c>
      <c r="Y838" s="46">
        <v>83.2</v>
      </c>
    </row>
    <row r="839" spans="15:25">
      <c r="O839" s="46">
        <v>83.3</v>
      </c>
      <c r="Y839" s="46">
        <v>83.3</v>
      </c>
    </row>
    <row r="840" spans="15:25">
      <c r="O840" s="46">
        <v>83.4</v>
      </c>
      <c r="Y840" s="46">
        <v>83.4</v>
      </c>
    </row>
    <row r="841" spans="15:25">
      <c r="O841" s="46">
        <v>83.5</v>
      </c>
      <c r="Y841" s="46">
        <v>83.5</v>
      </c>
    </row>
    <row r="842" spans="15:25">
      <c r="O842" s="46">
        <v>83.6</v>
      </c>
      <c r="Y842" s="46">
        <v>83.6</v>
      </c>
    </row>
    <row r="843" spans="15:25">
      <c r="O843" s="46">
        <v>83.7</v>
      </c>
      <c r="Y843" s="46">
        <v>83.7</v>
      </c>
    </row>
    <row r="844" spans="15:25">
      <c r="O844" s="46">
        <v>83.8</v>
      </c>
      <c r="Y844" s="46">
        <v>83.8</v>
      </c>
    </row>
    <row r="845" spans="15:25">
      <c r="O845" s="46">
        <v>83.9</v>
      </c>
      <c r="Y845" s="46">
        <v>83.9</v>
      </c>
    </row>
    <row r="846" spans="15:25">
      <c r="O846" s="46">
        <v>84</v>
      </c>
      <c r="Y846" s="46">
        <v>84</v>
      </c>
    </row>
    <row r="847" spans="15:25">
      <c r="O847" s="46">
        <v>84.1</v>
      </c>
      <c r="Y847" s="46">
        <v>84.1</v>
      </c>
    </row>
    <row r="848" spans="15:25">
      <c r="O848" s="46">
        <v>84.2</v>
      </c>
      <c r="Y848" s="46">
        <v>84.2</v>
      </c>
    </row>
    <row r="849" spans="15:25">
      <c r="O849" s="46">
        <v>84.3</v>
      </c>
      <c r="Y849" s="46">
        <v>84.3</v>
      </c>
    </row>
    <row r="850" spans="15:25">
      <c r="O850" s="46">
        <v>84.4</v>
      </c>
      <c r="Y850" s="46">
        <v>84.4</v>
      </c>
    </row>
    <row r="851" spans="15:25">
      <c r="O851" s="46">
        <v>84.5</v>
      </c>
      <c r="Y851" s="46">
        <v>84.5</v>
      </c>
    </row>
    <row r="852" spans="15:25">
      <c r="O852" s="46">
        <v>84.6</v>
      </c>
      <c r="Y852" s="46">
        <v>84.6</v>
      </c>
    </row>
    <row r="853" spans="15:25">
      <c r="O853" s="46">
        <v>84.7</v>
      </c>
      <c r="Y853" s="46">
        <v>84.7</v>
      </c>
    </row>
    <row r="854" spans="15:25">
      <c r="O854" s="46">
        <v>84.8</v>
      </c>
      <c r="Y854" s="46">
        <v>84.8</v>
      </c>
    </row>
    <row r="855" spans="15:25">
      <c r="O855" s="46">
        <v>84.9</v>
      </c>
      <c r="Y855" s="46">
        <v>84.9</v>
      </c>
    </row>
    <row r="856" spans="15:25">
      <c r="O856" s="46">
        <v>85</v>
      </c>
      <c r="Y856" s="46">
        <v>85</v>
      </c>
    </row>
    <row r="857" spans="15:25">
      <c r="O857" s="46">
        <v>85.1</v>
      </c>
      <c r="Y857" s="46">
        <v>85.1</v>
      </c>
    </row>
    <row r="858" spans="15:25">
      <c r="O858" s="46">
        <v>85.2</v>
      </c>
      <c r="Y858" s="46">
        <v>85.2</v>
      </c>
    </row>
    <row r="859" spans="15:25">
      <c r="O859" s="46">
        <v>85.3</v>
      </c>
      <c r="Y859" s="46">
        <v>85.3</v>
      </c>
    </row>
    <row r="860" spans="15:25">
      <c r="O860" s="46">
        <v>85.4</v>
      </c>
      <c r="Y860" s="46">
        <v>85.4</v>
      </c>
    </row>
    <row r="861" spans="15:25">
      <c r="O861" s="46">
        <v>85.5</v>
      </c>
      <c r="Y861" s="46">
        <v>85.5</v>
      </c>
    </row>
    <row r="862" spans="15:25">
      <c r="O862" s="46">
        <v>85.6</v>
      </c>
      <c r="Y862" s="46">
        <v>85.6</v>
      </c>
    </row>
    <row r="863" spans="15:25">
      <c r="O863" s="46">
        <v>85.7</v>
      </c>
      <c r="Y863" s="46">
        <v>85.7</v>
      </c>
    </row>
    <row r="864" spans="15:25">
      <c r="O864" s="46">
        <v>85.8</v>
      </c>
      <c r="Y864" s="46">
        <v>85.8</v>
      </c>
    </row>
    <row r="865" spans="15:25">
      <c r="O865" s="46">
        <v>85.9</v>
      </c>
      <c r="Y865" s="46">
        <v>85.9</v>
      </c>
    </row>
    <row r="866" spans="15:25">
      <c r="O866" s="46">
        <v>86</v>
      </c>
      <c r="Y866" s="46">
        <v>86</v>
      </c>
    </row>
    <row r="867" spans="15:25">
      <c r="O867" s="46">
        <v>86.1</v>
      </c>
      <c r="Y867" s="46">
        <v>86.1</v>
      </c>
    </row>
    <row r="868" spans="15:25">
      <c r="O868" s="46">
        <v>86.2</v>
      </c>
      <c r="Y868" s="46">
        <v>86.2</v>
      </c>
    </row>
    <row r="869" spans="15:25">
      <c r="O869" s="46">
        <v>86.3</v>
      </c>
      <c r="Y869" s="46">
        <v>86.3</v>
      </c>
    </row>
    <row r="870" spans="15:25">
      <c r="O870" s="46">
        <v>86.4</v>
      </c>
      <c r="Y870" s="46">
        <v>86.4</v>
      </c>
    </row>
    <row r="871" spans="15:25">
      <c r="O871" s="46">
        <v>86.5</v>
      </c>
      <c r="Y871" s="46">
        <v>86.5</v>
      </c>
    </row>
    <row r="872" spans="15:25">
      <c r="O872" s="46">
        <v>86.6</v>
      </c>
      <c r="Y872" s="46">
        <v>86.6</v>
      </c>
    </row>
    <row r="873" spans="15:25">
      <c r="O873" s="46">
        <v>86.7</v>
      </c>
      <c r="Y873" s="46">
        <v>86.7</v>
      </c>
    </row>
    <row r="874" spans="15:25">
      <c r="O874" s="46">
        <v>86.8</v>
      </c>
      <c r="Y874" s="46">
        <v>86.8</v>
      </c>
    </row>
    <row r="875" spans="15:25">
      <c r="O875" s="46">
        <v>86.9</v>
      </c>
      <c r="Y875" s="46">
        <v>86.9</v>
      </c>
    </row>
    <row r="876" spans="15:25">
      <c r="O876" s="46">
        <v>87</v>
      </c>
      <c r="Y876" s="46">
        <v>87</v>
      </c>
    </row>
    <row r="877" spans="15:25">
      <c r="O877" s="46">
        <v>87.1</v>
      </c>
      <c r="Y877" s="46">
        <v>87.1</v>
      </c>
    </row>
    <row r="878" spans="15:25">
      <c r="O878" s="46">
        <v>87.2</v>
      </c>
      <c r="Y878" s="46">
        <v>87.2</v>
      </c>
    </row>
    <row r="879" spans="15:25">
      <c r="O879" s="46">
        <v>87.3</v>
      </c>
      <c r="Y879" s="46">
        <v>87.3</v>
      </c>
    </row>
    <row r="880" spans="15:25">
      <c r="O880" s="46">
        <v>87.4</v>
      </c>
      <c r="Y880" s="46">
        <v>87.4</v>
      </c>
    </row>
    <row r="881" spans="15:25">
      <c r="O881" s="46">
        <v>87.5</v>
      </c>
      <c r="Y881" s="46">
        <v>87.5</v>
      </c>
    </row>
    <row r="882" spans="15:25">
      <c r="O882" s="46">
        <v>87.6</v>
      </c>
      <c r="Y882" s="46">
        <v>87.6</v>
      </c>
    </row>
    <row r="883" spans="15:25">
      <c r="O883" s="46">
        <v>87.7</v>
      </c>
      <c r="Y883" s="46">
        <v>87.7</v>
      </c>
    </row>
    <row r="884" spans="15:25">
      <c r="O884" s="46">
        <v>87.8</v>
      </c>
      <c r="Y884" s="46">
        <v>87.8</v>
      </c>
    </row>
    <row r="885" spans="15:25">
      <c r="O885" s="46">
        <v>87.9</v>
      </c>
      <c r="Y885" s="46">
        <v>87.9</v>
      </c>
    </row>
    <row r="886" spans="15:25">
      <c r="O886" s="46">
        <v>88</v>
      </c>
      <c r="Y886" s="46">
        <v>88</v>
      </c>
    </row>
    <row r="887" spans="15:25">
      <c r="O887" s="46">
        <v>88.1</v>
      </c>
      <c r="Y887" s="46">
        <v>88.1</v>
      </c>
    </row>
    <row r="888" spans="15:25">
      <c r="O888" s="46">
        <v>88.2</v>
      </c>
      <c r="Y888" s="46">
        <v>88.2</v>
      </c>
    </row>
    <row r="889" spans="15:25">
      <c r="O889" s="46">
        <v>88.3</v>
      </c>
      <c r="Y889" s="46">
        <v>88.3</v>
      </c>
    </row>
    <row r="890" spans="15:25">
      <c r="O890" s="46">
        <v>88.4</v>
      </c>
      <c r="Y890" s="46">
        <v>88.4</v>
      </c>
    </row>
    <row r="891" spans="15:25">
      <c r="O891" s="46">
        <v>88.5</v>
      </c>
      <c r="Y891" s="46">
        <v>88.5</v>
      </c>
    </row>
    <row r="892" spans="15:25">
      <c r="O892" s="46">
        <v>88.6</v>
      </c>
      <c r="Y892" s="46">
        <v>88.6</v>
      </c>
    </row>
    <row r="893" spans="15:25">
      <c r="O893" s="46">
        <v>88.7</v>
      </c>
      <c r="Y893" s="46">
        <v>88.7</v>
      </c>
    </row>
    <row r="894" spans="15:25">
      <c r="O894" s="46">
        <v>88.8</v>
      </c>
      <c r="Y894" s="46">
        <v>88.8</v>
      </c>
    </row>
    <row r="895" spans="15:25">
      <c r="O895" s="46">
        <v>88.9</v>
      </c>
      <c r="Y895" s="46">
        <v>88.9</v>
      </c>
    </row>
    <row r="896" spans="15:25">
      <c r="O896" s="46">
        <v>89</v>
      </c>
      <c r="Y896" s="46">
        <v>89</v>
      </c>
    </row>
    <row r="897" spans="15:25">
      <c r="O897" s="46">
        <v>89.1</v>
      </c>
      <c r="Y897" s="46">
        <v>89.1</v>
      </c>
    </row>
    <row r="898" spans="15:25">
      <c r="O898" s="46">
        <v>89.2</v>
      </c>
      <c r="Y898" s="46">
        <v>89.2</v>
      </c>
    </row>
    <row r="899" spans="15:25">
      <c r="O899" s="46">
        <v>89.3</v>
      </c>
      <c r="Y899" s="46">
        <v>89.3</v>
      </c>
    </row>
    <row r="900" spans="15:25">
      <c r="O900" s="46">
        <v>89.4</v>
      </c>
      <c r="Y900" s="46">
        <v>89.4</v>
      </c>
    </row>
    <row r="901" spans="15:25">
      <c r="O901" s="46">
        <v>89.5</v>
      </c>
      <c r="Y901" s="46">
        <v>89.5</v>
      </c>
    </row>
    <row r="902" spans="15:25">
      <c r="O902" s="46">
        <v>89.6</v>
      </c>
      <c r="Y902" s="46">
        <v>89.6</v>
      </c>
    </row>
    <row r="903" spans="15:25">
      <c r="O903" s="46">
        <v>89.7</v>
      </c>
      <c r="Y903" s="46">
        <v>89.7</v>
      </c>
    </row>
    <row r="904" spans="15:25">
      <c r="O904" s="46">
        <v>89.8</v>
      </c>
      <c r="Y904" s="46">
        <v>89.8</v>
      </c>
    </row>
    <row r="905" spans="15:25">
      <c r="O905" s="46">
        <v>89.9</v>
      </c>
      <c r="Y905" s="46">
        <v>89.9</v>
      </c>
    </row>
    <row r="906" spans="15:25">
      <c r="O906" s="46">
        <v>90</v>
      </c>
      <c r="Y906" s="46">
        <v>90</v>
      </c>
    </row>
    <row r="907" spans="15:25">
      <c r="O907" s="46">
        <v>90.1</v>
      </c>
      <c r="Y907" s="46">
        <v>90.1</v>
      </c>
    </row>
    <row r="908" spans="15:25">
      <c r="O908" s="46">
        <v>90.2</v>
      </c>
      <c r="Y908" s="46">
        <v>90.2</v>
      </c>
    </row>
    <row r="909" spans="15:25">
      <c r="O909" s="46">
        <v>90.3</v>
      </c>
      <c r="Y909" s="46">
        <v>90.3</v>
      </c>
    </row>
    <row r="910" spans="15:25">
      <c r="O910" s="46">
        <v>90.4</v>
      </c>
      <c r="Y910" s="46">
        <v>90.4</v>
      </c>
    </row>
    <row r="911" spans="15:25">
      <c r="O911" s="46">
        <v>90.5</v>
      </c>
      <c r="Y911" s="46">
        <v>90.5</v>
      </c>
    </row>
    <row r="912" spans="15:25">
      <c r="O912" s="46">
        <v>90.6</v>
      </c>
      <c r="Y912" s="46">
        <v>90.6</v>
      </c>
    </row>
    <row r="913" spans="15:25">
      <c r="O913" s="46">
        <v>90.7</v>
      </c>
      <c r="Y913" s="46">
        <v>90.7</v>
      </c>
    </row>
    <row r="914" spans="15:25">
      <c r="O914" s="46">
        <v>90.8</v>
      </c>
      <c r="Y914" s="46">
        <v>90.8</v>
      </c>
    </row>
    <row r="915" spans="15:25">
      <c r="O915" s="46">
        <v>90.9</v>
      </c>
      <c r="Y915" s="46">
        <v>90.9</v>
      </c>
    </row>
    <row r="916" spans="15:25">
      <c r="O916" s="46">
        <v>91</v>
      </c>
      <c r="Y916" s="46">
        <v>91</v>
      </c>
    </row>
    <row r="917" spans="15:25">
      <c r="O917" s="46">
        <v>91.1</v>
      </c>
      <c r="Y917" s="46">
        <v>91.1</v>
      </c>
    </row>
    <row r="918" spans="15:25">
      <c r="O918" s="46">
        <v>91.2</v>
      </c>
      <c r="Y918" s="46">
        <v>91.2</v>
      </c>
    </row>
    <row r="919" spans="15:25">
      <c r="O919" s="46">
        <v>91.3</v>
      </c>
      <c r="Y919" s="46">
        <v>91.3</v>
      </c>
    </row>
    <row r="920" spans="15:25">
      <c r="O920" s="46">
        <v>91.4</v>
      </c>
      <c r="Y920" s="46">
        <v>91.4</v>
      </c>
    </row>
    <row r="921" spans="15:25">
      <c r="O921" s="46">
        <v>91.5</v>
      </c>
      <c r="Y921" s="46">
        <v>91.5</v>
      </c>
    </row>
    <row r="922" spans="15:25">
      <c r="O922" s="46">
        <v>91.6</v>
      </c>
      <c r="Y922" s="46">
        <v>91.6</v>
      </c>
    </row>
    <row r="923" spans="15:25">
      <c r="O923" s="46">
        <v>91.7</v>
      </c>
      <c r="Y923" s="46">
        <v>91.7</v>
      </c>
    </row>
    <row r="924" spans="15:25">
      <c r="O924" s="46">
        <v>91.8</v>
      </c>
      <c r="Y924" s="46">
        <v>91.8</v>
      </c>
    </row>
    <row r="925" spans="15:25">
      <c r="O925" s="46">
        <v>91.9</v>
      </c>
      <c r="Y925" s="46">
        <v>91.9</v>
      </c>
    </row>
    <row r="926" spans="15:25">
      <c r="O926" s="46">
        <v>92</v>
      </c>
      <c r="Y926" s="46">
        <v>92</v>
      </c>
    </row>
    <row r="927" spans="15:25">
      <c r="O927" s="46">
        <v>92.1</v>
      </c>
      <c r="Y927" s="46">
        <v>92.1</v>
      </c>
    </row>
    <row r="928" spans="15:25">
      <c r="O928" s="46">
        <v>92.2</v>
      </c>
      <c r="Y928" s="46">
        <v>92.2</v>
      </c>
    </row>
    <row r="929" spans="15:25">
      <c r="O929" s="46">
        <v>92.3</v>
      </c>
      <c r="Y929" s="46">
        <v>92.3</v>
      </c>
    </row>
    <row r="930" spans="15:25">
      <c r="O930" s="46">
        <v>92.4</v>
      </c>
      <c r="Y930" s="46">
        <v>92.4</v>
      </c>
    </row>
    <row r="931" spans="15:25">
      <c r="O931" s="46">
        <v>92.5</v>
      </c>
      <c r="Y931" s="46">
        <v>92.5</v>
      </c>
    </row>
    <row r="932" spans="15:25">
      <c r="O932" s="46">
        <v>92.6</v>
      </c>
      <c r="Y932" s="46">
        <v>92.6</v>
      </c>
    </row>
    <row r="933" spans="15:25">
      <c r="O933" s="46">
        <v>92.7</v>
      </c>
      <c r="Y933" s="46">
        <v>92.7</v>
      </c>
    </row>
    <row r="934" spans="15:25">
      <c r="O934" s="46">
        <v>92.8</v>
      </c>
      <c r="Y934" s="46">
        <v>92.8</v>
      </c>
    </row>
    <row r="935" spans="15:25">
      <c r="O935" s="46">
        <v>92.9</v>
      </c>
      <c r="Y935" s="46">
        <v>92.9</v>
      </c>
    </row>
    <row r="936" spans="15:25">
      <c r="O936" s="46">
        <v>93</v>
      </c>
      <c r="Y936" s="46">
        <v>93</v>
      </c>
    </row>
    <row r="937" spans="15:25">
      <c r="O937" s="46">
        <v>93.1</v>
      </c>
      <c r="Y937" s="46">
        <v>93.1</v>
      </c>
    </row>
    <row r="938" spans="15:25">
      <c r="O938" s="46">
        <v>93.2</v>
      </c>
      <c r="Y938" s="46">
        <v>93.2</v>
      </c>
    </row>
    <row r="939" spans="15:25">
      <c r="O939" s="46">
        <v>93.3</v>
      </c>
      <c r="Y939" s="46">
        <v>93.3</v>
      </c>
    </row>
    <row r="940" spans="15:25">
      <c r="O940" s="46">
        <v>93.4</v>
      </c>
      <c r="Y940" s="46">
        <v>93.4</v>
      </c>
    </row>
    <row r="941" spans="15:25">
      <c r="O941" s="46">
        <v>93.5</v>
      </c>
      <c r="Y941" s="46">
        <v>93.5</v>
      </c>
    </row>
    <row r="942" spans="15:25">
      <c r="O942" s="46">
        <v>93.6</v>
      </c>
      <c r="Y942" s="46">
        <v>93.6</v>
      </c>
    </row>
    <row r="943" spans="15:25">
      <c r="O943" s="46">
        <v>93.7</v>
      </c>
      <c r="Y943" s="46">
        <v>93.7</v>
      </c>
    </row>
    <row r="944" spans="15:25">
      <c r="O944" s="46">
        <v>93.8</v>
      </c>
      <c r="Y944" s="46">
        <v>93.8</v>
      </c>
    </row>
    <row r="945" spans="15:25">
      <c r="O945" s="46">
        <v>93.9</v>
      </c>
      <c r="Y945" s="46">
        <v>93.9</v>
      </c>
    </row>
    <row r="946" spans="15:25">
      <c r="O946" s="46">
        <v>94</v>
      </c>
      <c r="Y946" s="46">
        <v>94</v>
      </c>
    </row>
    <row r="947" spans="15:25">
      <c r="O947" s="46">
        <v>94.1</v>
      </c>
      <c r="Y947" s="46">
        <v>94.1</v>
      </c>
    </row>
    <row r="948" spans="15:25">
      <c r="O948" s="46">
        <v>94.2</v>
      </c>
      <c r="Y948" s="46">
        <v>94.2</v>
      </c>
    </row>
    <row r="949" spans="15:25">
      <c r="O949" s="46">
        <v>94.3</v>
      </c>
      <c r="Y949" s="46">
        <v>94.3</v>
      </c>
    </row>
    <row r="950" spans="15:25">
      <c r="O950" s="46">
        <v>94.4</v>
      </c>
      <c r="Y950" s="46">
        <v>94.4</v>
      </c>
    </row>
    <row r="951" spans="15:25">
      <c r="O951" s="46">
        <v>94.5</v>
      </c>
      <c r="Y951" s="46">
        <v>94.5</v>
      </c>
    </row>
    <row r="952" spans="15:25">
      <c r="O952" s="46">
        <v>94.6</v>
      </c>
      <c r="Y952" s="46">
        <v>94.6</v>
      </c>
    </row>
    <row r="953" spans="15:25">
      <c r="O953" s="46">
        <v>94.7</v>
      </c>
      <c r="Y953" s="46">
        <v>94.7</v>
      </c>
    </row>
    <row r="954" spans="15:25">
      <c r="O954" s="46">
        <v>94.8</v>
      </c>
      <c r="Y954" s="46">
        <v>94.8</v>
      </c>
    </row>
    <row r="955" spans="15:25">
      <c r="O955" s="46">
        <v>94.9</v>
      </c>
      <c r="Y955" s="46">
        <v>94.9</v>
      </c>
    </row>
    <row r="956" spans="15:25">
      <c r="O956" s="46">
        <v>95</v>
      </c>
      <c r="Y956" s="46">
        <v>95</v>
      </c>
    </row>
    <row r="957" spans="15:25">
      <c r="O957" s="46">
        <v>95.1</v>
      </c>
      <c r="Y957" s="46">
        <v>95.1</v>
      </c>
    </row>
    <row r="958" spans="15:25">
      <c r="O958" s="46">
        <v>95.2</v>
      </c>
      <c r="Y958" s="46">
        <v>95.2</v>
      </c>
    </row>
    <row r="959" spans="15:25">
      <c r="O959" s="46">
        <v>95.3</v>
      </c>
      <c r="Y959" s="46">
        <v>95.3</v>
      </c>
    </row>
    <row r="960" spans="15:25">
      <c r="O960" s="46">
        <v>95.4</v>
      </c>
      <c r="Y960" s="46">
        <v>95.4</v>
      </c>
    </row>
    <row r="961" spans="15:25">
      <c r="O961" s="46">
        <v>95.5</v>
      </c>
      <c r="Y961" s="46">
        <v>95.5</v>
      </c>
    </row>
    <row r="962" spans="15:25">
      <c r="O962" s="46">
        <v>95.6</v>
      </c>
      <c r="Y962" s="46">
        <v>95.6</v>
      </c>
    </row>
    <row r="963" spans="15:25">
      <c r="O963" s="46">
        <v>95.7</v>
      </c>
      <c r="Y963" s="46">
        <v>95.7</v>
      </c>
    </row>
    <row r="964" spans="15:25">
      <c r="O964" s="46">
        <v>95.8</v>
      </c>
      <c r="Y964" s="46">
        <v>95.8</v>
      </c>
    </row>
    <row r="965" spans="15:25">
      <c r="O965" s="46">
        <v>95.9</v>
      </c>
      <c r="Y965" s="46">
        <v>95.9</v>
      </c>
    </row>
    <row r="966" spans="15:25">
      <c r="O966" s="46">
        <v>96</v>
      </c>
      <c r="Y966" s="46">
        <v>96</v>
      </c>
    </row>
    <row r="967" spans="15:25">
      <c r="O967" s="46">
        <v>96.1</v>
      </c>
      <c r="Y967" s="46">
        <v>96.1</v>
      </c>
    </row>
    <row r="968" spans="15:25">
      <c r="O968" s="46">
        <v>96.2</v>
      </c>
      <c r="Y968" s="46">
        <v>96.2</v>
      </c>
    </row>
    <row r="969" spans="15:25">
      <c r="O969" s="46">
        <v>96.3</v>
      </c>
      <c r="Y969" s="46">
        <v>96.3</v>
      </c>
    </row>
    <row r="970" spans="15:25">
      <c r="O970" s="46">
        <v>96.4</v>
      </c>
      <c r="Y970" s="46">
        <v>96.4</v>
      </c>
    </row>
    <row r="971" spans="15:25">
      <c r="O971" s="46">
        <v>96.5</v>
      </c>
      <c r="Y971" s="46">
        <v>96.5</v>
      </c>
    </row>
    <row r="972" spans="15:25">
      <c r="O972" s="46">
        <v>96.6</v>
      </c>
      <c r="Y972" s="46">
        <v>96.6</v>
      </c>
    </row>
    <row r="973" spans="15:25">
      <c r="O973" s="46">
        <v>96.7</v>
      </c>
      <c r="Y973" s="46">
        <v>96.7</v>
      </c>
    </row>
    <row r="974" spans="15:25">
      <c r="O974" s="46">
        <v>96.8</v>
      </c>
      <c r="Y974" s="46">
        <v>96.8</v>
      </c>
    </row>
    <row r="975" spans="15:25">
      <c r="O975" s="46">
        <v>96.9</v>
      </c>
      <c r="Y975" s="46">
        <v>96.9</v>
      </c>
    </row>
    <row r="976" spans="15:25">
      <c r="O976" s="46">
        <v>97</v>
      </c>
      <c r="Y976" s="46">
        <v>97</v>
      </c>
    </row>
    <row r="977" spans="15:25">
      <c r="O977" s="46">
        <v>97.1</v>
      </c>
      <c r="Y977" s="46">
        <v>97.1</v>
      </c>
    </row>
    <row r="978" spans="15:25">
      <c r="O978" s="46">
        <v>97.2</v>
      </c>
      <c r="Y978" s="46">
        <v>97.2</v>
      </c>
    </row>
    <row r="979" spans="15:25">
      <c r="O979" s="46">
        <v>97.3</v>
      </c>
      <c r="Y979" s="46">
        <v>97.3</v>
      </c>
    </row>
    <row r="980" spans="15:25">
      <c r="O980" s="46">
        <v>97.4</v>
      </c>
      <c r="Y980" s="46">
        <v>97.4</v>
      </c>
    </row>
    <row r="981" spans="15:25">
      <c r="O981" s="46">
        <v>97.5</v>
      </c>
      <c r="Y981" s="46">
        <v>97.5</v>
      </c>
    </row>
    <row r="982" spans="15:25">
      <c r="O982" s="46">
        <v>97.6</v>
      </c>
      <c r="Y982" s="46">
        <v>97.6</v>
      </c>
    </row>
    <row r="983" spans="15:25">
      <c r="O983" s="46">
        <v>97.7</v>
      </c>
      <c r="Y983" s="46">
        <v>97.7</v>
      </c>
    </row>
    <row r="984" spans="15:25">
      <c r="O984" s="46">
        <v>97.8</v>
      </c>
      <c r="Y984" s="46">
        <v>97.8</v>
      </c>
    </row>
    <row r="985" spans="15:25">
      <c r="O985" s="46">
        <v>97.9</v>
      </c>
      <c r="Y985" s="46">
        <v>97.9</v>
      </c>
    </row>
    <row r="986" spans="15:25">
      <c r="O986" s="46">
        <v>98</v>
      </c>
      <c r="Y986" s="46">
        <v>98</v>
      </c>
    </row>
    <row r="987" spans="15:25">
      <c r="O987" s="46">
        <v>98.1</v>
      </c>
      <c r="Y987" s="46">
        <v>98.1</v>
      </c>
    </row>
    <row r="988" spans="15:25">
      <c r="O988" s="46">
        <v>98.2</v>
      </c>
      <c r="Y988" s="46">
        <v>98.2</v>
      </c>
    </row>
    <row r="989" spans="15:25">
      <c r="O989" s="46">
        <v>98.3</v>
      </c>
      <c r="Y989" s="46">
        <v>98.3</v>
      </c>
    </row>
    <row r="990" spans="15:25">
      <c r="O990" s="46">
        <v>98.4</v>
      </c>
      <c r="Y990" s="46">
        <v>98.4</v>
      </c>
    </row>
    <row r="991" spans="15:25">
      <c r="O991" s="46">
        <v>98.5</v>
      </c>
      <c r="Y991" s="46">
        <v>98.5</v>
      </c>
    </row>
    <row r="992" spans="15:25">
      <c r="O992" s="46">
        <v>98.6</v>
      </c>
      <c r="Y992" s="46">
        <v>98.6</v>
      </c>
    </row>
    <row r="993" spans="15:25">
      <c r="O993" s="46">
        <v>98.7</v>
      </c>
      <c r="Y993" s="46">
        <v>98.7</v>
      </c>
    </row>
    <row r="994" spans="15:25">
      <c r="O994" s="46">
        <v>98.8</v>
      </c>
      <c r="Y994" s="46">
        <v>98.8</v>
      </c>
    </row>
    <row r="995" spans="15:25">
      <c r="O995" s="46">
        <v>98.9</v>
      </c>
      <c r="Y995" s="46">
        <v>98.9</v>
      </c>
    </row>
    <row r="996" spans="15:25">
      <c r="O996" s="46">
        <v>99</v>
      </c>
      <c r="Y996" s="46">
        <v>99</v>
      </c>
    </row>
    <row r="997" spans="15:25">
      <c r="O997" s="46">
        <v>99.1</v>
      </c>
      <c r="Y997" s="46">
        <v>99.1</v>
      </c>
    </row>
    <row r="998" spans="15:25">
      <c r="O998" s="46">
        <v>99.2</v>
      </c>
      <c r="Y998" s="46">
        <v>99.2</v>
      </c>
    </row>
    <row r="999" spans="15:25">
      <c r="O999" s="46">
        <v>99.3</v>
      </c>
      <c r="Y999" s="46">
        <v>99.3</v>
      </c>
    </row>
    <row r="1000" spans="15:25">
      <c r="O1000" s="46">
        <v>99.4</v>
      </c>
      <c r="Y1000" s="46">
        <v>99.4</v>
      </c>
    </row>
    <row r="1001" spans="15:25">
      <c r="O1001" s="46">
        <v>99.5</v>
      </c>
      <c r="Y1001" s="46">
        <v>99.5</v>
      </c>
    </row>
    <row r="1002" spans="15:25">
      <c r="O1002" s="46">
        <v>99.6</v>
      </c>
      <c r="Y1002" s="46">
        <v>99.6</v>
      </c>
    </row>
    <row r="1003" spans="15:25">
      <c r="O1003" s="46">
        <v>99.7</v>
      </c>
      <c r="Y1003" s="46">
        <v>99.7</v>
      </c>
    </row>
    <row r="1004" spans="15:25">
      <c r="O1004" s="46">
        <v>99.8</v>
      </c>
      <c r="Y1004" s="46">
        <v>99.8</v>
      </c>
    </row>
    <row r="1005" spans="15:25">
      <c r="O1005" s="46">
        <v>99.9</v>
      </c>
      <c r="Y1005" s="46">
        <v>99.9</v>
      </c>
    </row>
  </sheetData>
  <sheetProtection password="CD8C" sheet="1" objects="1" scenarios="1"/>
  <conditionalFormatting sqref="A27">
    <cfRule type="containsText" dxfId="17" priority="2" operator="containsText" text="This H value does indicate significant heterogeneity.">
      <formula>NOT(ISERROR(SEARCH("This H value does indicate significant heterogeneity.",A27)))</formula>
    </cfRule>
  </conditionalFormatting>
  <conditionalFormatting sqref="A34">
    <cfRule type="containsText" dxfId="16" priority="1" operator="containsText" text="This R value does indicate significant heterogeneity.">
      <formula>NOT(ISERROR(SEARCH("This R value does indicate significant heterogeneity.",A34)))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1005"/>
  <sheetViews>
    <sheetView showGridLines="0" showRowColHeaders="0" zoomScaleNormal="100" workbookViewId="0">
      <selection activeCell="B6" sqref="B6"/>
    </sheetView>
  </sheetViews>
  <sheetFormatPr defaultColWidth="9.140625" defaultRowHeight="12.75"/>
  <cols>
    <col min="1" max="1" width="79" bestFit="1" customWidth="1"/>
    <col min="2" max="2" width="13.140625" customWidth="1"/>
    <col min="5" max="5" width="17.28515625" bestFit="1" customWidth="1"/>
    <col min="6" max="6" width="17.28515625" style="44" customWidth="1"/>
    <col min="7" max="8" width="17.28515625" style="45" customWidth="1"/>
    <col min="9" max="9" width="21.140625" style="45" bestFit="1" customWidth="1"/>
    <col min="10" max="10" width="17.28515625" style="45" customWidth="1"/>
    <col min="11" max="11" width="21" style="46" bestFit="1" customWidth="1"/>
    <col min="12" max="12" width="17.42578125" style="45" bestFit="1" customWidth="1"/>
    <col min="13" max="13" width="9.140625" style="45"/>
    <col min="14" max="14" width="11.5703125" style="45" bestFit="1" customWidth="1"/>
    <col min="15" max="15" width="9.85546875" style="45" bestFit="1" customWidth="1"/>
    <col min="16" max="16" width="18.140625" style="45" bestFit="1" customWidth="1"/>
    <col min="17" max="17" width="11.5703125" style="45" bestFit="1" customWidth="1"/>
    <col min="18" max="18" width="9.85546875" style="45" bestFit="1" customWidth="1"/>
    <col min="19" max="19" width="18.140625" style="45" bestFit="1" customWidth="1"/>
    <col min="20" max="20" width="11.5703125" style="45" bestFit="1" customWidth="1"/>
    <col min="21" max="21" width="9.85546875" style="45" bestFit="1" customWidth="1"/>
    <col min="22" max="22" width="18.140625" style="45" bestFit="1" customWidth="1"/>
    <col min="23" max="23" width="9.140625" style="45"/>
    <col min="24" max="24" width="11.5703125" style="45" bestFit="1" customWidth="1"/>
    <col min="25" max="25" width="9.85546875" style="45" bestFit="1" customWidth="1"/>
    <col min="26" max="26" width="18.140625" style="45" bestFit="1" customWidth="1"/>
    <col min="27" max="27" width="11.5703125" style="45" bestFit="1" customWidth="1"/>
    <col min="28" max="28" width="9.85546875" style="45" bestFit="1" customWidth="1"/>
    <col min="29" max="29" width="18.140625" style="45" bestFit="1" customWidth="1"/>
    <col min="30" max="30" width="11.5703125" style="45" bestFit="1" customWidth="1"/>
    <col min="31" max="31" width="9.85546875" style="45" bestFit="1" customWidth="1"/>
    <col min="32" max="32" width="18.140625" style="45" bestFit="1" customWidth="1"/>
    <col min="33" max="48" width="9.140625" style="44"/>
  </cols>
  <sheetData>
    <row r="1" spans="1:32" ht="15.75">
      <c r="A1" s="2" t="s">
        <v>43</v>
      </c>
      <c r="B1" s="59"/>
    </row>
    <row r="2" spans="1:32">
      <c r="A2" s="5" t="s">
        <v>9</v>
      </c>
    </row>
    <row r="3" spans="1:32">
      <c r="A3" s="5"/>
    </row>
    <row r="4" spans="1:32" ht="13.5" thickBot="1">
      <c r="A4" s="20" t="str">
        <f>IF($B$10&lt;$B$8,"Not allowed: the # of container sample results is &lt; to the recommended #", "")</f>
        <v/>
      </c>
    </row>
    <row r="5" spans="1:32" ht="13.5" thickBot="1">
      <c r="D5" s="22" t="s">
        <v>1</v>
      </c>
      <c r="E5" s="11" t="s">
        <v>10</v>
      </c>
      <c r="F5" s="47" t="s">
        <v>4</v>
      </c>
      <c r="G5" s="46" t="s">
        <v>12</v>
      </c>
      <c r="H5" s="46"/>
      <c r="I5" s="48" t="s">
        <v>14</v>
      </c>
      <c r="J5" s="46"/>
      <c r="N5" s="48" t="s">
        <v>32</v>
      </c>
      <c r="X5" s="48" t="s">
        <v>33</v>
      </c>
    </row>
    <row r="6" spans="1:32" ht="13.5" thickBot="1">
      <c r="A6" s="1" t="s">
        <v>13</v>
      </c>
      <c r="B6" s="18"/>
      <c r="D6" s="36"/>
      <c r="E6" s="12">
        <v>1</v>
      </c>
      <c r="F6" s="49" t="e">
        <f>AVERAGE(D6:D105)</f>
        <v>#DIV/0!</v>
      </c>
      <c r="G6" s="46" t="s">
        <v>7</v>
      </c>
      <c r="H6" s="50" t="e">
        <f>IF($B$14="Y",$B$21/$B$19-1.2,$B$21/$B$19-1.1)</f>
        <v>#VALUE!</v>
      </c>
      <c r="I6" s="46" t="s">
        <v>15</v>
      </c>
      <c r="J6" s="46" t="s">
        <v>16</v>
      </c>
      <c r="K6" s="46" t="s">
        <v>17</v>
      </c>
      <c r="L6" s="46" t="s">
        <v>18</v>
      </c>
      <c r="N6" s="46" t="s">
        <v>16</v>
      </c>
      <c r="O6" s="46" t="s">
        <v>23</v>
      </c>
      <c r="P6" s="46" t="s">
        <v>24</v>
      </c>
      <c r="Q6" s="46" t="s">
        <v>16</v>
      </c>
      <c r="R6" s="46" t="s">
        <v>23</v>
      </c>
      <c r="S6" s="46" t="s">
        <v>24</v>
      </c>
      <c r="T6" s="46" t="s">
        <v>16</v>
      </c>
      <c r="U6" s="46" t="s">
        <v>23</v>
      </c>
      <c r="V6" s="46" t="s">
        <v>24</v>
      </c>
      <c r="X6" s="46" t="s">
        <v>16</v>
      </c>
      <c r="Y6" s="46" t="s">
        <v>23</v>
      </c>
      <c r="Z6" s="46" t="s">
        <v>24</v>
      </c>
      <c r="AA6" s="46" t="s">
        <v>16</v>
      </c>
      <c r="AB6" s="46" t="s">
        <v>23</v>
      </c>
      <c r="AC6" s="46" t="s">
        <v>24</v>
      </c>
      <c r="AD6" s="46" t="s">
        <v>16</v>
      </c>
      <c r="AE6" s="46" t="s">
        <v>23</v>
      </c>
      <c r="AF6" s="46" t="s">
        <v>24</v>
      </c>
    </row>
    <row r="7" spans="1:32" ht="13.5" thickBot="1">
      <c r="A7" s="1"/>
      <c r="B7" s="8"/>
      <c r="D7" s="36"/>
      <c r="E7" s="12">
        <v>2</v>
      </c>
      <c r="F7" s="47"/>
      <c r="G7" s="46"/>
      <c r="H7" s="50"/>
      <c r="I7" s="46">
        <v>5</v>
      </c>
      <c r="J7" s="46">
        <v>5</v>
      </c>
      <c r="K7" s="46">
        <v>2.5499999999999998</v>
      </c>
      <c r="L7" s="46">
        <v>2.78</v>
      </c>
      <c r="N7" s="51" t="s">
        <v>28</v>
      </c>
      <c r="O7" s="46">
        <v>0</v>
      </c>
      <c r="P7" s="46">
        <v>0.5</v>
      </c>
      <c r="Q7" s="52" t="s">
        <v>25</v>
      </c>
      <c r="R7" s="46">
        <v>0</v>
      </c>
      <c r="S7" s="46">
        <v>0.5</v>
      </c>
      <c r="T7" s="53">
        <v>20</v>
      </c>
      <c r="U7" s="46">
        <v>0</v>
      </c>
      <c r="V7" s="46">
        <v>0.6</v>
      </c>
      <c r="X7" s="51" t="s">
        <v>28</v>
      </c>
      <c r="Y7" s="46">
        <v>0</v>
      </c>
      <c r="Z7" s="46">
        <v>0.5</v>
      </c>
      <c r="AA7" s="52" t="s">
        <v>25</v>
      </c>
      <c r="AB7" s="46">
        <v>0</v>
      </c>
      <c r="AC7" s="46">
        <v>0.6</v>
      </c>
      <c r="AD7" s="53">
        <v>20</v>
      </c>
      <c r="AE7" s="46">
        <v>0</v>
      </c>
      <c r="AF7" s="46">
        <v>0.6</v>
      </c>
    </row>
    <row r="8" spans="1:32" ht="13.5" thickBot="1">
      <c r="A8" s="1" t="s">
        <v>19</v>
      </c>
      <c r="B8" s="19" t="str">
        <f>IF($B$6&lt;5,"",VLOOKUP($B$6,$I$7:$J$52,2))</f>
        <v/>
      </c>
      <c r="D8" s="36"/>
      <c r="E8" s="12">
        <v>3</v>
      </c>
      <c r="F8" s="47"/>
      <c r="G8" s="46"/>
      <c r="H8" s="46"/>
      <c r="I8" s="46">
        <v>6</v>
      </c>
      <c r="J8" s="46">
        <v>6</v>
      </c>
      <c r="K8" s="46">
        <v>2.2200000000000002</v>
      </c>
      <c r="L8" s="46">
        <v>2.42</v>
      </c>
      <c r="N8" s="46"/>
      <c r="O8" s="46">
        <v>0.1</v>
      </c>
      <c r="P8" s="46">
        <v>0.5</v>
      </c>
      <c r="R8" s="46">
        <v>0.1</v>
      </c>
      <c r="S8" s="46">
        <v>0.5</v>
      </c>
      <c r="U8" s="46">
        <v>0.1</v>
      </c>
      <c r="V8" s="46">
        <v>0.6</v>
      </c>
      <c r="X8" s="46"/>
      <c r="Y8" s="46">
        <v>0.1</v>
      </c>
      <c r="Z8" s="46">
        <v>0.5</v>
      </c>
      <c r="AB8" s="46">
        <v>0.1</v>
      </c>
      <c r="AC8" s="46">
        <v>0.6</v>
      </c>
      <c r="AE8" s="46">
        <v>0.1</v>
      </c>
      <c r="AF8" s="46">
        <v>0.6</v>
      </c>
    </row>
    <row r="9" spans="1:32" ht="13.5" thickBot="1">
      <c r="A9" s="1"/>
      <c r="B9" s="9"/>
      <c r="D9" s="36"/>
      <c r="E9" s="12">
        <v>4</v>
      </c>
      <c r="F9" s="47"/>
      <c r="G9" s="46"/>
      <c r="H9" s="46"/>
      <c r="I9" s="46">
        <v>7</v>
      </c>
      <c r="J9" s="46">
        <v>7</v>
      </c>
      <c r="K9" s="46">
        <v>1.98</v>
      </c>
      <c r="L9" s="46">
        <v>2.17</v>
      </c>
      <c r="N9" s="46"/>
      <c r="O9" s="46">
        <v>0.2</v>
      </c>
      <c r="P9" s="46">
        <v>0.7</v>
      </c>
      <c r="R9" s="46">
        <v>0.2</v>
      </c>
      <c r="S9" s="46">
        <v>0.8</v>
      </c>
      <c r="U9" s="46">
        <v>0.2</v>
      </c>
      <c r="V9" s="46">
        <v>0.8</v>
      </c>
      <c r="X9" s="46"/>
      <c r="Y9" s="46">
        <v>0.2</v>
      </c>
      <c r="Z9" s="46">
        <v>0.7</v>
      </c>
      <c r="AB9" s="46">
        <v>0.2</v>
      </c>
      <c r="AC9" s="46">
        <v>0.8</v>
      </c>
      <c r="AE9" s="46">
        <v>0.2</v>
      </c>
      <c r="AF9" s="46">
        <v>0.9</v>
      </c>
    </row>
    <row r="10" spans="1:32" ht="13.5" thickBot="1">
      <c r="A10" s="1" t="s">
        <v>2</v>
      </c>
      <c r="B10" s="39" t="str">
        <f>IF($B$6&lt;5,"",COUNT($D$6:$D$105))</f>
        <v/>
      </c>
      <c r="D10" s="36"/>
      <c r="E10" s="12">
        <v>5</v>
      </c>
      <c r="F10" s="47"/>
      <c r="G10" s="46"/>
      <c r="H10" s="46"/>
      <c r="I10" s="46">
        <v>8</v>
      </c>
      <c r="J10" s="46">
        <v>8</v>
      </c>
      <c r="K10" s="46">
        <v>1.8</v>
      </c>
      <c r="L10" s="46">
        <v>1.97</v>
      </c>
      <c r="N10" s="46"/>
      <c r="O10" s="46">
        <v>0.3</v>
      </c>
      <c r="P10" s="46">
        <v>0.8</v>
      </c>
      <c r="R10" s="46">
        <v>0.3</v>
      </c>
      <c r="S10" s="46">
        <v>0.9</v>
      </c>
      <c r="U10" s="46">
        <v>0.3</v>
      </c>
      <c r="V10" s="46">
        <v>1</v>
      </c>
      <c r="X10" s="46"/>
      <c r="Y10" s="46">
        <v>0.3</v>
      </c>
      <c r="Z10" s="46">
        <v>0.9</v>
      </c>
      <c r="AB10" s="46">
        <v>0.3</v>
      </c>
      <c r="AC10" s="46">
        <v>1</v>
      </c>
      <c r="AE10" s="46">
        <v>0.3</v>
      </c>
      <c r="AF10" s="46">
        <v>1.1000000000000001</v>
      </c>
    </row>
    <row r="11" spans="1:32" ht="13.5" thickBot="1">
      <c r="A11" s="1"/>
      <c r="B11" s="9"/>
      <c r="D11" s="36"/>
      <c r="E11" s="12">
        <v>6</v>
      </c>
      <c r="F11" s="47"/>
      <c r="G11" s="54"/>
      <c r="H11" s="46"/>
      <c r="I11" s="46">
        <v>9</v>
      </c>
      <c r="J11" s="46">
        <v>9</v>
      </c>
      <c r="K11" s="46">
        <v>1.66</v>
      </c>
      <c r="L11" s="46">
        <v>1.81</v>
      </c>
      <c r="N11" s="46"/>
      <c r="O11" s="46">
        <v>0.4</v>
      </c>
      <c r="P11" s="46">
        <v>1</v>
      </c>
      <c r="R11" s="46">
        <v>0.4</v>
      </c>
      <c r="S11" s="46">
        <v>1.1000000000000001</v>
      </c>
      <c r="U11" s="46">
        <v>0.4</v>
      </c>
      <c r="V11" s="46">
        <v>1.2</v>
      </c>
      <c r="X11" s="46"/>
      <c r="Y11" s="46">
        <v>0.4</v>
      </c>
      <c r="Z11" s="46">
        <v>1</v>
      </c>
      <c r="AB11" s="46">
        <v>0.4</v>
      </c>
      <c r="AC11" s="46">
        <v>1.1000000000000001</v>
      </c>
      <c r="AE11" s="46">
        <v>0.4</v>
      </c>
      <c r="AF11" s="46">
        <v>1.2</v>
      </c>
    </row>
    <row r="12" spans="1:32" ht="13.5" thickBot="1">
      <c r="A12" s="1" t="s">
        <v>11</v>
      </c>
      <c r="B12" s="6">
        <v>1000</v>
      </c>
      <c r="D12" s="36"/>
      <c r="E12" s="12">
        <v>7</v>
      </c>
      <c r="F12" s="47"/>
      <c r="G12" s="46"/>
      <c r="H12" s="46"/>
      <c r="I12" s="46">
        <v>10</v>
      </c>
      <c r="J12" s="46">
        <v>10</v>
      </c>
      <c r="K12" s="46">
        <v>1.55</v>
      </c>
      <c r="L12" s="46">
        <v>1.69</v>
      </c>
      <c r="N12" s="46"/>
      <c r="O12" s="46">
        <v>0.5</v>
      </c>
      <c r="P12" s="46">
        <v>1.1000000000000001</v>
      </c>
      <c r="R12" s="46">
        <v>0.5</v>
      </c>
      <c r="S12" s="46">
        <v>1.2</v>
      </c>
      <c r="U12" s="46">
        <v>0.5</v>
      </c>
      <c r="V12" s="46">
        <v>1.3</v>
      </c>
      <c r="X12" s="46"/>
      <c r="Y12" s="46">
        <v>0.5</v>
      </c>
      <c r="Z12" s="46">
        <v>1.1000000000000001</v>
      </c>
      <c r="AB12" s="46">
        <v>0.5</v>
      </c>
      <c r="AC12" s="46">
        <v>1.3</v>
      </c>
      <c r="AE12" s="46">
        <v>0.5</v>
      </c>
      <c r="AF12" s="46">
        <v>1.4</v>
      </c>
    </row>
    <row r="13" spans="1:32" ht="13.5" thickBot="1">
      <c r="A13" s="1"/>
      <c r="B13" s="9"/>
      <c r="D13" s="36"/>
      <c r="E13" s="12">
        <v>8</v>
      </c>
      <c r="F13" s="47"/>
      <c r="G13" s="46"/>
      <c r="H13" s="46"/>
      <c r="I13" s="46">
        <v>11</v>
      </c>
      <c r="J13" s="46">
        <v>11</v>
      </c>
      <c r="K13" s="46">
        <v>1.45</v>
      </c>
      <c r="L13" s="46">
        <v>1.58</v>
      </c>
      <c r="N13" s="46"/>
      <c r="O13" s="46">
        <v>0.6</v>
      </c>
      <c r="P13" s="46">
        <v>1.2</v>
      </c>
      <c r="R13" s="46">
        <v>0.6</v>
      </c>
      <c r="S13" s="46">
        <v>1.3</v>
      </c>
      <c r="U13" s="46">
        <v>0.6</v>
      </c>
      <c r="V13" s="46">
        <v>1.4</v>
      </c>
      <c r="X13" s="46"/>
      <c r="Y13" s="46">
        <v>0.6</v>
      </c>
      <c r="Z13" s="46">
        <v>1.2</v>
      </c>
      <c r="AB13" s="46">
        <v>0.6</v>
      </c>
      <c r="AC13" s="46">
        <v>1.4</v>
      </c>
      <c r="AE13" s="46">
        <v>0.6</v>
      </c>
      <c r="AF13" s="46">
        <v>1.5</v>
      </c>
    </row>
    <row r="14" spans="1:32" ht="13.5" thickBot="1">
      <c r="A14" s="1" t="s">
        <v>3</v>
      </c>
      <c r="B14" s="6"/>
      <c r="C14" s="4"/>
      <c r="D14" s="36"/>
      <c r="E14" s="12">
        <v>9</v>
      </c>
      <c r="F14" s="47"/>
      <c r="G14" s="46"/>
      <c r="H14" s="55"/>
      <c r="I14" s="46">
        <v>12</v>
      </c>
      <c r="J14" s="46">
        <v>11</v>
      </c>
      <c r="K14" s="46">
        <v>1.45</v>
      </c>
      <c r="L14" s="46">
        <v>1.58</v>
      </c>
      <c r="N14" s="46"/>
      <c r="O14" s="46">
        <v>0.7</v>
      </c>
      <c r="P14" s="46">
        <v>1.3</v>
      </c>
      <c r="R14" s="46">
        <v>0.7</v>
      </c>
      <c r="S14" s="46">
        <v>1.4</v>
      </c>
      <c r="U14" s="46">
        <v>0.7</v>
      </c>
      <c r="V14" s="46">
        <v>1.6</v>
      </c>
      <c r="X14" s="46"/>
      <c r="Y14" s="46">
        <v>0.7</v>
      </c>
      <c r="Z14" s="46">
        <v>1.3</v>
      </c>
      <c r="AB14" s="46">
        <v>0.7</v>
      </c>
      <c r="AC14" s="46">
        <v>1.5</v>
      </c>
      <c r="AE14" s="46">
        <v>0.7</v>
      </c>
      <c r="AF14" s="46">
        <v>1.6</v>
      </c>
    </row>
    <row r="15" spans="1:32" ht="13.5" thickBot="1">
      <c r="A15" s="1"/>
      <c r="B15" s="7"/>
      <c r="C15" s="4"/>
      <c r="D15" s="36"/>
      <c r="E15" s="12">
        <v>10</v>
      </c>
      <c r="F15" s="47"/>
      <c r="G15" s="46"/>
      <c r="H15" s="46"/>
      <c r="I15" s="46">
        <v>13</v>
      </c>
      <c r="J15" s="46">
        <v>11</v>
      </c>
      <c r="K15" s="46">
        <v>1.45</v>
      </c>
      <c r="L15" s="46">
        <v>1.58</v>
      </c>
      <c r="N15" s="46"/>
      <c r="O15" s="46">
        <v>0.8</v>
      </c>
      <c r="P15" s="46">
        <v>1.4</v>
      </c>
      <c r="R15" s="46">
        <v>0.8</v>
      </c>
      <c r="S15" s="46">
        <v>1.5</v>
      </c>
      <c r="U15" s="46">
        <v>0.8</v>
      </c>
      <c r="V15" s="46">
        <v>1.7</v>
      </c>
      <c r="X15" s="46"/>
      <c r="Y15" s="46">
        <v>0.8</v>
      </c>
      <c r="Z15" s="46">
        <v>1.4</v>
      </c>
      <c r="AB15" s="46">
        <v>0.8</v>
      </c>
      <c r="AC15" s="46">
        <v>1.6</v>
      </c>
      <c r="AE15" s="46">
        <v>0.8</v>
      </c>
      <c r="AF15" s="46">
        <v>1.7</v>
      </c>
    </row>
    <row r="16" spans="1:32" ht="13.5" thickBot="1">
      <c r="A16" s="1" t="s">
        <v>31</v>
      </c>
      <c r="B16" s="42" t="str">
        <f>IF($A$4="",IF($B$6&lt;5,"",ROUND(AVERAGE($D$6:$D$105),1)),"")</f>
        <v/>
      </c>
      <c r="D16" s="36"/>
      <c r="E16" s="12">
        <v>11</v>
      </c>
      <c r="F16" s="47"/>
      <c r="G16" s="46"/>
      <c r="H16" s="46"/>
      <c r="I16" s="46">
        <v>14</v>
      </c>
      <c r="J16" s="46">
        <v>11</v>
      </c>
      <c r="K16" s="46">
        <v>1.45</v>
      </c>
      <c r="L16" s="46">
        <v>1.58</v>
      </c>
      <c r="N16" s="46"/>
      <c r="O16" s="46">
        <v>0.9</v>
      </c>
      <c r="P16" s="46">
        <v>1.4</v>
      </c>
      <c r="R16" s="46">
        <v>0.9</v>
      </c>
      <c r="S16" s="46">
        <v>1.6</v>
      </c>
      <c r="U16" s="46">
        <v>0.9</v>
      </c>
      <c r="V16" s="46">
        <v>1.8</v>
      </c>
      <c r="X16" s="46"/>
      <c r="Y16" s="46">
        <v>0.9</v>
      </c>
      <c r="Z16" s="46">
        <v>1.5</v>
      </c>
      <c r="AB16" s="46">
        <v>0.9</v>
      </c>
      <c r="AC16" s="46">
        <v>1.7</v>
      </c>
      <c r="AE16" s="46">
        <v>0.9</v>
      </c>
      <c r="AF16" s="46">
        <v>1.8</v>
      </c>
    </row>
    <row r="17" spans="1:32" ht="13.5" thickBot="1">
      <c r="A17" s="1"/>
      <c r="B17" s="13"/>
      <c r="D17" s="36"/>
      <c r="E17" s="12">
        <v>12</v>
      </c>
      <c r="F17" s="47"/>
      <c r="G17" s="46"/>
      <c r="H17" s="46"/>
      <c r="I17" s="46">
        <v>15</v>
      </c>
      <c r="J17" s="46">
        <v>11</v>
      </c>
      <c r="K17" s="46">
        <v>1.45</v>
      </c>
      <c r="L17" s="46">
        <v>1.58</v>
      </c>
      <c r="N17" s="46"/>
      <c r="O17" s="46">
        <v>1</v>
      </c>
      <c r="P17" s="46">
        <v>1.5</v>
      </c>
      <c r="R17" s="46">
        <v>1</v>
      </c>
      <c r="S17" s="46">
        <v>1.7</v>
      </c>
      <c r="U17" s="46">
        <v>1</v>
      </c>
      <c r="V17" s="46">
        <v>1.9</v>
      </c>
      <c r="X17" s="46"/>
      <c r="Y17" s="46">
        <v>1</v>
      </c>
      <c r="Z17" s="46">
        <v>1.6</v>
      </c>
      <c r="AB17" s="46">
        <v>1</v>
      </c>
      <c r="AC17" s="46">
        <v>1.8</v>
      </c>
      <c r="AE17" s="46">
        <v>1</v>
      </c>
      <c r="AF17" s="46">
        <v>1.9</v>
      </c>
    </row>
    <row r="18" spans="1:32" ht="13.5" thickBot="1">
      <c r="A18" s="23" t="s">
        <v>20</v>
      </c>
      <c r="B18" s="27"/>
      <c r="D18" s="36"/>
      <c r="E18" s="12">
        <v>13</v>
      </c>
      <c r="F18" s="47"/>
      <c r="G18" s="46"/>
      <c r="H18" s="46"/>
      <c r="I18" s="46">
        <v>16</v>
      </c>
      <c r="J18" s="46">
        <v>15</v>
      </c>
      <c r="K18" s="46">
        <v>1.19</v>
      </c>
      <c r="L18" s="46">
        <v>1.31</v>
      </c>
      <c r="N18" s="46"/>
      <c r="O18" s="46">
        <v>1.25</v>
      </c>
      <c r="P18" s="46">
        <v>1.9</v>
      </c>
      <c r="R18" s="46">
        <v>1.25</v>
      </c>
      <c r="S18" s="46">
        <v>2.1</v>
      </c>
      <c r="U18" s="46">
        <v>1.25</v>
      </c>
      <c r="V18" s="46">
        <v>2.2999999999999998</v>
      </c>
      <c r="X18" s="46"/>
      <c r="Y18" s="46">
        <v>1.25</v>
      </c>
      <c r="Z18" s="46">
        <v>1.9</v>
      </c>
      <c r="AB18" s="46">
        <v>1.25</v>
      </c>
      <c r="AC18" s="46">
        <v>2.2000000000000002</v>
      </c>
      <c r="AE18" s="46">
        <v>1.25</v>
      </c>
      <c r="AF18" s="46">
        <v>2.4</v>
      </c>
    </row>
    <row r="19" spans="1:32" ht="13.5" thickBot="1">
      <c r="A19" s="24" t="s">
        <v>5</v>
      </c>
      <c r="B19" s="14" t="str">
        <f>IF($A$4="",IF($B$6&lt;5,"",IF($F$6&gt;99.8,"",IF($F$6&lt;0.2,"",IF($B$14="Y",1.2*$F$6*(100-$F$6)/$B$12,1.1*$F$6*(100-$F$6)/$B$12)))),"")</f>
        <v/>
      </c>
      <c r="D19" s="36"/>
      <c r="E19" s="12">
        <v>14</v>
      </c>
      <c r="F19" s="47"/>
      <c r="G19" s="46"/>
      <c r="H19" s="46"/>
      <c r="I19" s="46">
        <v>17</v>
      </c>
      <c r="J19" s="46">
        <v>15</v>
      </c>
      <c r="K19" s="46">
        <v>1.19</v>
      </c>
      <c r="L19" s="46">
        <v>1.31</v>
      </c>
      <c r="N19" s="46"/>
      <c r="O19" s="46">
        <v>1.75</v>
      </c>
      <c r="P19" s="46">
        <v>2.1</v>
      </c>
      <c r="R19" s="46">
        <v>1.75</v>
      </c>
      <c r="S19" s="46">
        <v>2.4</v>
      </c>
      <c r="U19" s="46">
        <v>1.75</v>
      </c>
      <c r="V19" s="46">
        <v>2.6</v>
      </c>
      <c r="X19" s="46"/>
      <c r="Y19" s="46">
        <v>1.75</v>
      </c>
      <c r="Z19" s="46">
        <v>2.2000000000000002</v>
      </c>
      <c r="AB19" s="46">
        <v>1.75</v>
      </c>
      <c r="AC19" s="46">
        <v>2.5</v>
      </c>
      <c r="AE19" s="46">
        <v>1.75</v>
      </c>
      <c r="AF19" s="46">
        <v>2.7</v>
      </c>
    </row>
    <row r="20" spans="1:32" ht="13.5" thickBot="1">
      <c r="A20" s="25"/>
      <c r="B20" s="28"/>
      <c r="D20" s="36"/>
      <c r="E20" s="12">
        <v>15</v>
      </c>
      <c r="F20" s="47"/>
      <c r="G20" s="46"/>
      <c r="H20" s="46"/>
      <c r="I20" s="46">
        <v>18</v>
      </c>
      <c r="J20" s="46">
        <v>15</v>
      </c>
      <c r="K20" s="46">
        <v>1.19</v>
      </c>
      <c r="L20" s="46">
        <v>1.31</v>
      </c>
      <c r="N20" s="46"/>
      <c r="O20" s="46">
        <v>2.25</v>
      </c>
      <c r="P20" s="46">
        <v>2.4</v>
      </c>
      <c r="R20" s="46">
        <v>2.25</v>
      </c>
      <c r="S20" s="46">
        <v>2.7</v>
      </c>
      <c r="U20" s="46">
        <v>2.25</v>
      </c>
      <c r="V20" s="46">
        <v>2.9</v>
      </c>
      <c r="X20" s="46"/>
      <c r="Y20" s="46">
        <v>2.25</v>
      </c>
      <c r="Z20" s="46">
        <v>2.5</v>
      </c>
      <c r="AB20" s="46">
        <v>2.25</v>
      </c>
      <c r="AC20" s="46">
        <v>2.8</v>
      </c>
      <c r="AE20" s="46">
        <v>2.25</v>
      </c>
      <c r="AF20" s="46">
        <v>3.1</v>
      </c>
    </row>
    <row r="21" spans="1:32" ht="13.5" thickBot="1">
      <c r="A21" s="24" t="s">
        <v>6</v>
      </c>
      <c r="B21" s="15" t="str">
        <f>IF($A$4="",IF($B$6&lt;5,"",IF($F$6&gt;99.8,"",IF($F$6&lt;0.2,"",VAR($D$6:$D$105)))),"")</f>
        <v/>
      </c>
      <c r="D21" s="36"/>
      <c r="E21" s="12">
        <v>16</v>
      </c>
      <c r="F21" s="47"/>
      <c r="G21" s="46"/>
      <c r="H21" s="46"/>
      <c r="I21" s="46">
        <v>19</v>
      </c>
      <c r="J21" s="46">
        <v>15</v>
      </c>
      <c r="K21" s="46">
        <v>1.19</v>
      </c>
      <c r="L21" s="46">
        <v>1.31</v>
      </c>
      <c r="N21" s="46"/>
      <c r="O21" s="46">
        <v>2.75</v>
      </c>
      <c r="P21" s="46">
        <v>2.6</v>
      </c>
      <c r="R21" s="46">
        <v>2.75</v>
      </c>
      <c r="S21" s="46">
        <v>2.9</v>
      </c>
      <c r="U21" s="46">
        <v>2.75</v>
      </c>
      <c r="V21" s="46">
        <v>3.2</v>
      </c>
      <c r="X21" s="46"/>
      <c r="Y21" s="46">
        <v>2.75</v>
      </c>
      <c r="Z21" s="46">
        <v>2.7</v>
      </c>
      <c r="AB21" s="46">
        <v>2.75</v>
      </c>
      <c r="AC21" s="46">
        <v>3</v>
      </c>
      <c r="AE21" s="46">
        <v>2.75</v>
      </c>
      <c r="AF21" s="46">
        <v>3.3</v>
      </c>
    </row>
    <row r="22" spans="1:32" ht="13.5" thickBot="1">
      <c r="A22" s="24"/>
      <c r="B22" s="29"/>
      <c r="D22" s="36"/>
      <c r="E22" s="12">
        <v>17</v>
      </c>
      <c r="F22" s="47"/>
      <c r="G22" s="46"/>
      <c r="H22" s="46"/>
      <c r="I22" s="46">
        <v>20</v>
      </c>
      <c r="J22" s="46">
        <v>15</v>
      </c>
      <c r="K22" s="46">
        <v>1.19</v>
      </c>
      <c r="L22" s="46">
        <v>1.31</v>
      </c>
      <c r="N22" s="46"/>
      <c r="O22" s="46">
        <v>3.25</v>
      </c>
      <c r="P22" s="46">
        <v>2.8</v>
      </c>
      <c r="R22" s="46">
        <v>3.25</v>
      </c>
      <c r="S22" s="46">
        <v>3.1</v>
      </c>
      <c r="U22" s="46">
        <v>3.25</v>
      </c>
      <c r="V22" s="46">
        <v>3.4</v>
      </c>
      <c r="X22" s="46"/>
      <c r="Y22" s="46">
        <v>3.25</v>
      </c>
      <c r="Z22" s="46">
        <v>2.9</v>
      </c>
      <c r="AB22" s="46">
        <v>3.25</v>
      </c>
      <c r="AC22" s="46">
        <v>3.3</v>
      </c>
      <c r="AE22" s="46">
        <v>3.25</v>
      </c>
      <c r="AF22" s="46">
        <v>3.6</v>
      </c>
    </row>
    <row r="23" spans="1:32" ht="13.5" thickBot="1">
      <c r="A23" s="24" t="s">
        <v>22</v>
      </c>
      <c r="B23" s="14" t="e">
        <f>IF($A$4="",IF($F$6&gt;99.8,"",IF($F$6&lt;0.2,"",IF($H$6&lt;0,0,$H$6))),"")</f>
        <v>#DIV/0!</v>
      </c>
      <c r="D23" s="36"/>
      <c r="E23" s="12">
        <v>18</v>
      </c>
      <c r="F23" s="47"/>
      <c r="G23" s="46"/>
      <c r="H23" s="46"/>
      <c r="I23" s="46">
        <v>21</v>
      </c>
      <c r="J23" s="46">
        <v>15</v>
      </c>
      <c r="K23" s="46">
        <v>1.19</v>
      </c>
      <c r="L23" s="46">
        <v>1.31</v>
      </c>
      <c r="N23" s="46"/>
      <c r="O23" s="46">
        <v>3.75</v>
      </c>
      <c r="P23" s="46">
        <v>3</v>
      </c>
      <c r="R23" s="46">
        <v>3.75</v>
      </c>
      <c r="S23" s="46">
        <v>3.4</v>
      </c>
      <c r="U23" s="46">
        <v>3.75</v>
      </c>
      <c r="V23" s="46">
        <v>3.7</v>
      </c>
      <c r="X23" s="46"/>
      <c r="Y23" s="46">
        <v>3.75</v>
      </c>
      <c r="Z23" s="46">
        <v>3.1</v>
      </c>
      <c r="AB23" s="46">
        <v>3.75</v>
      </c>
      <c r="AC23" s="46">
        <v>3.5</v>
      </c>
      <c r="AE23" s="46">
        <v>3.75</v>
      </c>
      <c r="AF23" s="46">
        <v>3.8</v>
      </c>
    </row>
    <row r="24" spans="1:32" ht="13.5" thickBot="1">
      <c r="A24" s="24"/>
      <c r="B24" s="29"/>
      <c r="D24" s="36"/>
      <c r="E24" s="12">
        <v>19</v>
      </c>
      <c r="F24" s="47"/>
      <c r="G24" s="46"/>
      <c r="H24" s="46"/>
      <c r="I24" s="46">
        <v>22</v>
      </c>
      <c r="J24" s="46">
        <v>15</v>
      </c>
      <c r="K24" s="46">
        <v>1.19</v>
      </c>
      <c r="L24" s="46">
        <v>1.31</v>
      </c>
      <c r="N24" s="46"/>
      <c r="O24" s="46">
        <v>4.25</v>
      </c>
      <c r="P24" s="46">
        <v>3.2</v>
      </c>
      <c r="R24" s="46">
        <v>4.25</v>
      </c>
      <c r="S24" s="46">
        <v>3.5</v>
      </c>
      <c r="U24" s="46">
        <v>4.25</v>
      </c>
      <c r="V24" s="46">
        <v>3.9</v>
      </c>
      <c r="X24" s="46"/>
      <c r="Y24" s="46">
        <v>4.25</v>
      </c>
      <c r="Z24" s="46">
        <v>3.3</v>
      </c>
      <c r="AB24" s="46">
        <v>4.25</v>
      </c>
      <c r="AC24" s="46">
        <v>3.7</v>
      </c>
      <c r="AE24" s="46">
        <v>4.25</v>
      </c>
      <c r="AF24" s="46">
        <v>4.0999999999999996</v>
      </c>
    </row>
    <row r="25" spans="1:32" ht="13.5" thickBot="1">
      <c r="A25" s="24" t="s">
        <v>21</v>
      </c>
      <c r="B25" s="19" t="str">
        <f>IF($A$4="",IF($B$6&lt;5,"",IF($F$6&gt;99.8,"",IF($F$6&lt;0.2,"",IF($B$14="Y",VLOOKUP($B$10,$J$7:$L$52,3),VLOOKUP($B$10,$J$7:$L$52,2))))),"")</f>
        <v/>
      </c>
      <c r="D25" s="36"/>
      <c r="E25" s="12">
        <v>20</v>
      </c>
      <c r="F25" s="47"/>
      <c r="G25" s="46"/>
      <c r="H25" s="46"/>
      <c r="I25" s="46">
        <v>23</v>
      </c>
      <c r="J25" s="46">
        <v>15</v>
      </c>
      <c r="K25" s="46">
        <v>1.19</v>
      </c>
      <c r="L25" s="46">
        <v>1.31</v>
      </c>
      <c r="N25" s="46"/>
      <c r="O25" s="46">
        <v>4.75</v>
      </c>
      <c r="P25" s="46">
        <v>3.3</v>
      </c>
      <c r="R25" s="46">
        <v>4.75</v>
      </c>
      <c r="S25" s="46">
        <v>3.7</v>
      </c>
      <c r="U25" s="46">
        <v>4.75</v>
      </c>
      <c r="V25" s="46">
        <v>4.0999999999999996</v>
      </c>
      <c r="X25" s="46"/>
      <c r="Y25" s="46">
        <v>4.75</v>
      </c>
      <c r="Z25" s="46">
        <v>3.5</v>
      </c>
      <c r="AB25" s="46">
        <v>4.75</v>
      </c>
      <c r="AC25" s="46">
        <v>3.9</v>
      </c>
      <c r="AE25" s="46">
        <v>4.75</v>
      </c>
      <c r="AF25" s="46">
        <v>4.3</v>
      </c>
    </row>
    <row r="26" spans="1:32">
      <c r="A26" s="26"/>
      <c r="B26" s="30"/>
      <c r="C26" s="3"/>
      <c r="D26" s="36"/>
      <c r="E26" s="12">
        <v>21</v>
      </c>
      <c r="F26" s="56"/>
      <c r="G26" s="57"/>
      <c r="H26" s="57"/>
      <c r="I26" s="46">
        <v>24</v>
      </c>
      <c r="J26" s="46">
        <v>15</v>
      </c>
      <c r="K26" s="46">
        <v>1.19</v>
      </c>
      <c r="L26" s="46">
        <v>1.31</v>
      </c>
      <c r="N26" s="46"/>
      <c r="O26" s="46">
        <v>5.5</v>
      </c>
      <c r="P26" s="46">
        <v>3.6</v>
      </c>
      <c r="R26" s="46">
        <v>5.5</v>
      </c>
      <c r="S26" s="46">
        <v>4.0999999999999996</v>
      </c>
      <c r="U26" s="46">
        <v>5.5</v>
      </c>
      <c r="V26" s="46">
        <v>4.5</v>
      </c>
      <c r="X26" s="46"/>
      <c r="Y26" s="46">
        <v>5.5</v>
      </c>
      <c r="Z26" s="46">
        <v>3.8</v>
      </c>
      <c r="AB26" s="46">
        <v>5.5</v>
      </c>
      <c r="AC26" s="46">
        <v>4.2</v>
      </c>
      <c r="AE26" s="46">
        <v>5.5</v>
      </c>
      <c r="AF26" s="46">
        <v>4.5999999999999996</v>
      </c>
    </row>
    <row r="27" spans="1:32" ht="13.5" thickBot="1">
      <c r="A27" s="60" t="e">
        <f>IF($A$4="",IF($B$23="","",IF($B$23&gt;$B$25,"This H value does indicate significant heterogeneity.","This H value does not indicate significant heterogeneity.")),"")</f>
        <v>#DIV/0!</v>
      </c>
      <c r="B27" s="31"/>
      <c r="C27" s="3"/>
      <c r="D27" s="36"/>
      <c r="E27" s="12">
        <v>22</v>
      </c>
      <c r="F27" s="56"/>
      <c r="G27" s="57"/>
      <c r="H27" s="57"/>
      <c r="I27" s="46">
        <v>25</v>
      </c>
      <c r="J27" s="46">
        <v>15</v>
      </c>
      <c r="K27" s="46">
        <v>1.19</v>
      </c>
      <c r="L27" s="46">
        <v>1.31</v>
      </c>
      <c r="N27" s="46"/>
      <c r="O27" s="46">
        <v>6.5</v>
      </c>
      <c r="P27" s="46">
        <v>3.9</v>
      </c>
      <c r="R27" s="46">
        <v>6.5</v>
      </c>
      <c r="S27" s="46">
        <v>4.4000000000000004</v>
      </c>
      <c r="U27" s="46">
        <v>6.5</v>
      </c>
      <c r="V27" s="46">
        <v>4.8</v>
      </c>
      <c r="X27" s="46"/>
      <c r="Y27" s="46">
        <v>6.5</v>
      </c>
      <c r="Z27" s="46">
        <v>4.0999999999999996</v>
      </c>
      <c r="AB27" s="46">
        <v>6.5</v>
      </c>
      <c r="AC27" s="46">
        <v>4.5999999999999996</v>
      </c>
      <c r="AE27" s="46">
        <v>6.5</v>
      </c>
      <c r="AF27" s="46">
        <v>5</v>
      </c>
    </row>
    <row r="28" spans="1:32" ht="13.5" thickBot="1">
      <c r="C28" s="3"/>
      <c r="D28" s="36"/>
      <c r="E28" s="12">
        <v>23</v>
      </c>
      <c r="F28" s="56"/>
      <c r="G28" s="57"/>
      <c r="H28" s="57"/>
      <c r="I28" s="46">
        <v>26</v>
      </c>
      <c r="J28" s="58">
        <v>17</v>
      </c>
      <c r="K28" s="46">
        <v>1.1000000000000001</v>
      </c>
      <c r="L28" s="46">
        <v>1.2</v>
      </c>
      <c r="N28" s="46"/>
      <c r="O28" s="46">
        <v>7.5</v>
      </c>
      <c r="P28" s="46">
        <v>4.0999999999999996</v>
      </c>
      <c r="R28" s="46">
        <v>7.5</v>
      </c>
      <c r="S28" s="46">
        <v>4.5999999999999996</v>
      </c>
      <c r="U28" s="46">
        <v>7.5</v>
      </c>
      <c r="V28" s="46">
        <v>5.0999999999999996</v>
      </c>
      <c r="X28" s="46"/>
      <c r="Y28" s="46">
        <v>7.5</v>
      </c>
      <c r="Z28" s="46">
        <v>4.3</v>
      </c>
      <c r="AB28" s="46">
        <v>7.5</v>
      </c>
      <c r="AC28" s="46">
        <v>4.8</v>
      </c>
      <c r="AE28" s="46">
        <v>7.5</v>
      </c>
      <c r="AF28" s="46">
        <v>5.3</v>
      </c>
    </row>
    <row r="29" spans="1:32" ht="13.5" thickBot="1">
      <c r="A29" s="23" t="s">
        <v>26</v>
      </c>
      <c r="B29" s="34"/>
      <c r="D29" s="36"/>
      <c r="E29" s="12">
        <v>24</v>
      </c>
      <c r="I29" s="46">
        <v>27</v>
      </c>
      <c r="J29" s="58">
        <v>17</v>
      </c>
      <c r="K29" s="46">
        <v>1.1000000000000001</v>
      </c>
      <c r="L29" s="46">
        <v>1.2</v>
      </c>
      <c r="N29" s="46"/>
      <c r="O29" s="46">
        <v>8.5</v>
      </c>
      <c r="P29" s="46">
        <v>4.4000000000000004</v>
      </c>
      <c r="R29" s="46">
        <v>8.5</v>
      </c>
      <c r="S29" s="46">
        <v>4.9000000000000004</v>
      </c>
      <c r="U29" s="46">
        <v>8.5</v>
      </c>
      <c r="V29" s="46">
        <v>5.4</v>
      </c>
      <c r="X29" s="46"/>
      <c r="Y29" s="46">
        <v>8.5</v>
      </c>
      <c r="Z29" s="46">
        <v>4.5999999999999996</v>
      </c>
      <c r="AB29" s="46">
        <v>8.5</v>
      </c>
      <c r="AC29" s="46">
        <v>5.0999999999999996</v>
      </c>
      <c r="AE29" s="46">
        <v>8.5</v>
      </c>
      <c r="AF29" s="46">
        <v>5.6</v>
      </c>
    </row>
    <row r="30" spans="1:32" ht="13.5" thickBot="1">
      <c r="A30" s="24" t="s">
        <v>8</v>
      </c>
      <c r="B30" s="15" t="str">
        <f>IF($A$4="",IF($B$6&lt;5,"",MAX($D$6:$D$105)-MIN($D$6:$D$105)),"")</f>
        <v/>
      </c>
      <c r="D30" s="36"/>
      <c r="E30" s="12">
        <v>25</v>
      </c>
      <c r="I30" s="46">
        <v>28</v>
      </c>
      <c r="J30" s="58">
        <v>17</v>
      </c>
      <c r="K30" s="46">
        <v>1.1000000000000001</v>
      </c>
      <c r="L30" s="46">
        <v>1.2</v>
      </c>
      <c r="N30" s="46"/>
      <c r="O30" s="46">
        <v>9.5</v>
      </c>
      <c r="P30" s="46">
        <v>4.5999999999999996</v>
      </c>
      <c r="R30" s="46">
        <v>9.5</v>
      </c>
      <c r="S30" s="46">
        <v>5.0999999999999996</v>
      </c>
      <c r="U30" s="46">
        <v>9.5</v>
      </c>
      <c r="V30" s="46">
        <v>5.6</v>
      </c>
      <c r="X30" s="46"/>
      <c r="Y30" s="46">
        <v>9.5</v>
      </c>
      <c r="Z30" s="46">
        <v>4.8</v>
      </c>
      <c r="AB30" s="46">
        <v>9.5</v>
      </c>
      <c r="AC30" s="46">
        <v>5.4</v>
      </c>
      <c r="AE30" s="46">
        <v>9.5</v>
      </c>
      <c r="AF30" s="46">
        <v>5.9</v>
      </c>
    </row>
    <row r="31" spans="1:32" ht="13.5" thickBot="1">
      <c r="A31" s="32"/>
      <c r="B31" s="35"/>
      <c r="D31" s="36"/>
      <c r="E31" s="12">
        <v>26</v>
      </c>
      <c r="I31" s="46">
        <v>29</v>
      </c>
      <c r="J31" s="58">
        <v>17</v>
      </c>
      <c r="K31" s="46">
        <v>1.1000000000000001</v>
      </c>
      <c r="L31" s="46">
        <v>1.2</v>
      </c>
      <c r="N31" s="46"/>
      <c r="O31" s="46">
        <v>10.5</v>
      </c>
      <c r="P31" s="46">
        <v>4.8</v>
      </c>
      <c r="R31" s="46">
        <v>10.5</v>
      </c>
      <c r="S31" s="46">
        <v>5.4</v>
      </c>
      <c r="U31" s="46">
        <v>10.5</v>
      </c>
      <c r="V31" s="46">
        <v>5.9</v>
      </c>
      <c r="X31" s="46"/>
      <c r="Y31" s="46">
        <v>10.5</v>
      </c>
      <c r="Z31" s="46">
        <v>5</v>
      </c>
      <c r="AB31" s="46">
        <v>10.5</v>
      </c>
      <c r="AC31" s="46">
        <v>5.6</v>
      </c>
      <c r="AE31" s="46">
        <v>10.5</v>
      </c>
      <c r="AF31" s="46">
        <v>6.1</v>
      </c>
    </row>
    <row r="32" spans="1:32" ht="13.5" thickBot="1">
      <c r="A32" s="24" t="s">
        <v>27</v>
      </c>
      <c r="B32" s="19" t="e">
        <f>IF($A$4="",IF($B$14="Y",IF($B$10&lt;10,VLOOKUP($B$16,$Y$7:$Z$102,2),IF($B$10&lt;20,VLOOKUP($B$16,$AB$7:$AC$102,2),VLOOKUP($B$16,$AE$7:$AF$102,2))),IF($B$10&lt;10,VLOOKUP($B$16,$O$7:$P$102,2),IF($B$10&lt;20,VLOOKUP($B$16,$R$7:$S$102,2),VLOOKUP($B$16,$U$7:$V$102,2)))),"")</f>
        <v>#N/A</v>
      </c>
      <c r="D32" s="36"/>
      <c r="E32" s="12">
        <v>27</v>
      </c>
      <c r="I32" s="46">
        <v>30</v>
      </c>
      <c r="J32" s="58">
        <v>17</v>
      </c>
      <c r="K32" s="46">
        <v>1.1000000000000001</v>
      </c>
      <c r="L32" s="46">
        <v>1.2</v>
      </c>
      <c r="N32" s="46"/>
      <c r="O32" s="46">
        <v>11.5</v>
      </c>
      <c r="P32" s="46">
        <v>5</v>
      </c>
      <c r="R32" s="46">
        <v>11.5</v>
      </c>
      <c r="S32" s="46">
        <v>5.6</v>
      </c>
      <c r="U32" s="46">
        <v>11.5</v>
      </c>
      <c r="V32" s="46">
        <v>6.1</v>
      </c>
      <c r="X32" s="46"/>
      <c r="Y32" s="46">
        <v>11.5</v>
      </c>
      <c r="Z32" s="46">
        <v>5.2</v>
      </c>
      <c r="AB32" s="46">
        <v>11.5</v>
      </c>
      <c r="AC32" s="46">
        <v>5.8</v>
      </c>
      <c r="AE32" s="46">
        <v>11.5</v>
      </c>
      <c r="AF32" s="46">
        <v>6.4</v>
      </c>
    </row>
    <row r="33" spans="1:32">
      <c r="A33" s="33"/>
      <c r="B33" s="29"/>
      <c r="D33" s="36"/>
      <c r="E33" s="12">
        <v>28</v>
      </c>
      <c r="I33" s="46">
        <v>31</v>
      </c>
      <c r="J33" s="58">
        <v>17</v>
      </c>
      <c r="K33" s="46">
        <v>1.1000000000000001</v>
      </c>
      <c r="L33" s="46">
        <v>1.2</v>
      </c>
      <c r="N33" s="46"/>
      <c r="O33" s="46">
        <v>12.5</v>
      </c>
      <c r="P33" s="46">
        <v>5.0999999999999996</v>
      </c>
      <c r="R33" s="46">
        <v>12.5</v>
      </c>
      <c r="S33" s="46">
        <v>5.8</v>
      </c>
      <c r="U33" s="46">
        <v>12.5</v>
      </c>
      <c r="V33" s="46">
        <v>6.3</v>
      </c>
      <c r="X33" s="46"/>
      <c r="Y33" s="46">
        <v>12.5</v>
      </c>
      <c r="Z33" s="46">
        <v>5.4</v>
      </c>
      <c r="AB33" s="46">
        <v>12.5</v>
      </c>
      <c r="AC33" s="46">
        <v>6</v>
      </c>
      <c r="AE33" s="46">
        <v>12.5</v>
      </c>
      <c r="AF33" s="46">
        <v>6.6</v>
      </c>
    </row>
    <row r="34" spans="1:32" ht="13.5" thickBot="1">
      <c r="A34" s="60" t="e">
        <f>IF($A$4="",IF($B$32="","",IF($B$32&lt;$B$30,"This R value does indicate significant heterogeneity.","This R value does not indicate significant heterogeneity.")),"")</f>
        <v>#N/A</v>
      </c>
      <c r="B34" s="31"/>
      <c r="D34" s="36"/>
      <c r="E34" s="12">
        <v>29</v>
      </c>
      <c r="I34" s="46">
        <v>32</v>
      </c>
      <c r="J34" s="58">
        <v>17</v>
      </c>
      <c r="K34" s="46">
        <v>1.1000000000000001</v>
      </c>
      <c r="L34" s="46">
        <v>1.2</v>
      </c>
      <c r="N34" s="46"/>
      <c r="O34" s="46">
        <v>13.5</v>
      </c>
      <c r="P34" s="46">
        <v>5.3</v>
      </c>
      <c r="R34" s="46">
        <v>13.5</v>
      </c>
      <c r="S34" s="46">
        <v>5.9</v>
      </c>
      <c r="U34" s="46">
        <v>13.5</v>
      </c>
      <c r="V34" s="46">
        <v>6.5</v>
      </c>
      <c r="X34" s="46"/>
      <c r="Y34" s="46">
        <v>13.5</v>
      </c>
      <c r="Z34" s="46">
        <v>5.5</v>
      </c>
      <c r="AB34" s="46">
        <v>13.5</v>
      </c>
      <c r="AC34" s="46">
        <v>6.2</v>
      </c>
      <c r="AE34" s="46">
        <v>13.5</v>
      </c>
      <c r="AF34" s="46">
        <v>6.8</v>
      </c>
    </row>
    <row r="35" spans="1:32">
      <c r="A35" s="21"/>
      <c r="B35" s="16"/>
      <c r="D35" s="36"/>
      <c r="E35" s="12">
        <v>30</v>
      </c>
      <c r="I35" s="46">
        <v>33</v>
      </c>
      <c r="J35" s="58">
        <v>17</v>
      </c>
      <c r="K35" s="46">
        <v>1.1000000000000001</v>
      </c>
      <c r="L35" s="46">
        <v>1.2</v>
      </c>
      <c r="N35" s="46"/>
      <c r="O35" s="46">
        <v>14.5</v>
      </c>
      <c r="P35" s="46">
        <v>5.4</v>
      </c>
      <c r="R35" s="46">
        <v>14.5</v>
      </c>
      <c r="S35" s="46">
        <v>6.1</v>
      </c>
      <c r="U35" s="46">
        <v>14.5</v>
      </c>
      <c r="V35" s="46">
        <v>6.7</v>
      </c>
      <c r="X35" s="46"/>
      <c r="Y35" s="46">
        <v>14.5</v>
      </c>
      <c r="Z35" s="46">
        <v>5.7</v>
      </c>
      <c r="AB35" s="46">
        <v>14.5</v>
      </c>
      <c r="AC35" s="46">
        <v>6.4</v>
      </c>
      <c r="AE35" s="46">
        <v>14.5</v>
      </c>
      <c r="AF35" s="46">
        <v>7</v>
      </c>
    </row>
    <row r="36" spans="1:32" ht="13.5" thickBot="1">
      <c r="D36" s="36"/>
      <c r="E36" s="12">
        <v>31</v>
      </c>
      <c r="I36" s="46">
        <v>34</v>
      </c>
      <c r="J36" s="58">
        <v>17</v>
      </c>
      <c r="K36" s="46">
        <v>1.1000000000000001</v>
      </c>
      <c r="L36" s="46">
        <v>1.2</v>
      </c>
      <c r="N36" s="46"/>
      <c r="O36" s="46">
        <v>15.5</v>
      </c>
      <c r="P36" s="46">
        <v>5.6</v>
      </c>
      <c r="R36" s="46">
        <v>15.5</v>
      </c>
      <c r="S36" s="46">
        <v>6.3</v>
      </c>
      <c r="U36" s="46">
        <v>15.5</v>
      </c>
      <c r="V36" s="46">
        <v>6.9</v>
      </c>
      <c r="X36" s="46"/>
      <c r="Y36" s="46">
        <v>15.5</v>
      </c>
      <c r="Z36" s="46">
        <v>5.8</v>
      </c>
      <c r="AB36" s="46">
        <v>15.5</v>
      </c>
      <c r="AC36" s="46">
        <v>6.6</v>
      </c>
      <c r="AE36" s="46">
        <v>15.5</v>
      </c>
      <c r="AF36" s="46">
        <v>7.2</v>
      </c>
    </row>
    <row r="37" spans="1:32" ht="13.5" thickBot="1">
      <c r="A37" s="17" t="s">
        <v>0</v>
      </c>
      <c r="D37" s="36"/>
      <c r="E37" s="12">
        <v>32</v>
      </c>
      <c r="I37" s="46">
        <v>35</v>
      </c>
      <c r="J37" s="58">
        <v>17</v>
      </c>
      <c r="K37" s="46">
        <v>1.1000000000000001</v>
      </c>
      <c r="L37" s="46">
        <v>1.2</v>
      </c>
      <c r="N37" s="46"/>
      <c r="O37" s="46">
        <v>16.5</v>
      </c>
      <c r="P37" s="46">
        <v>5.7</v>
      </c>
      <c r="R37" s="46">
        <v>16.5</v>
      </c>
      <c r="S37" s="46">
        <v>6.4</v>
      </c>
      <c r="U37" s="46">
        <v>16.5</v>
      </c>
      <c r="V37" s="46">
        <v>7</v>
      </c>
      <c r="X37" s="46"/>
      <c r="Y37" s="46">
        <v>16.5</v>
      </c>
      <c r="Z37" s="46">
        <v>6</v>
      </c>
      <c r="AB37" s="46">
        <v>16.5</v>
      </c>
      <c r="AC37" s="46">
        <v>6.7</v>
      </c>
      <c r="AE37" s="46">
        <v>16.5</v>
      </c>
      <c r="AF37" s="46">
        <v>7.4</v>
      </c>
    </row>
    <row r="38" spans="1:32">
      <c r="D38" s="36"/>
      <c r="E38" s="12">
        <v>33</v>
      </c>
      <c r="I38" s="46">
        <v>36</v>
      </c>
      <c r="J38" s="58">
        <v>18</v>
      </c>
      <c r="K38" s="46">
        <v>1.07</v>
      </c>
      <c r="L38" s="46">
        <v>1.1599999999999999</v>
      </c>
      <c r="N38" s="46"/>
      <c r="O38" s="46">
        <v>17.5</v>
      </c>
      <c r="P38" s="46">
        <v>5.9</v>
      </c>
      <c r="R38" s="46">
        <v>17.5</v>
      </c>
      <c r="S38" s="46">
        <v>6.6</v>
      </c>
      <c r="U38" s="46">
        <v>17.5</v>
      </c>
      <c r="V38" s="46">
        <v>7.2</v>
      </c>
      <c r="X38" s="46"/>
      <c r="Y38" s="46">
        <v>17.5</v>
      </c>
      <c r="Z38" s="46">
        <v>6.1</v>
      </c>
      <c r="AB38" s="46">
        <v>17.5</v>
      </c>
      <c r="AC38" s="46">
        <v>6.9</v>
      </c>
      <c r="AE38" s="46">
        <v>17.5</v>
      </c>
      <c r="AF38" s="46">
        <v>7.5</v>
      </c>
    </row>
    <row r="39" spans="1:32">
      <c r="B39" s="10"/>
      <c r="D39" s="36"/>
      <c r="E39" s="12">
        <v>34</v>
      </c>
      <c r="I39" s="46">
        <v>37</v>
      </c>
      <c r="J39" s="58">
        <v>18</v>
      </c>
      <c r="K39" s="46">
        <v>1.07</v>
      </c>
      <c r="L39" s="46">
        <v>1.1599999999999999</v>
      </c>
      <c r="N39" s="46"/>
      <c r="O39" s="46">
        <v>18.5</v>
      </c>
      <c r="P39" s="46">
        <v>6</v>
      </c>
      <c r="R39" s="46">
        <v>18.5</v>
      </c>
      <c r="S39" s="46">
        <v>6.7</v>
      </c>
      <c r="U39" s="46">
        <v>18.5</v>
      </c>
      <c r="V39" s="46">
        <v>7.4</v>
      </c>
      <c r="X39" s="46"/>
      <c r="Y39" s="46">
        <v>18.5</v>
      </c>
      <c r="Z39" s="46">
        <v>6.3</v>
      </c>
      <c r="AB39" s="46">
        <v>18.5</v>
      </c>
      <c r="AC39" s="46">
        <v>7</v>
      </c>
      <c r="AE39" s="46">
        <v>18.5</v>
      </c>
      <c r="AF39" s="46">
        <v>7.7</v>
      </c>
    </row>
    <row r="40" spans="1:32">
      <c r="D40" s="36"/>
      <c r="E40" s="12">
        <v>35</v>
      </c>
      <c r="I40" s="46">
        <v>38</v>
      </c>
      <c r="J40" s="58">
        <v>18</v>
      </c>
      <c r="K40" s="46">
        <v>1.07</v>
      </c>
      <c r="L40" s="46">
        <v>1.1599999999999999</v>
      </c>
      <c r="N40" s="46"/>
      <c r="O40" s="46">
        <v>19.5</v>
      </c>
      <c r="P40" s="46">
        <v>6.1</v>
      </c>
      <c r="R40" s="46">
        <v>19.5</v>
      </c>
      <c r="S40" s="46">
        <v>6.8</v>
      </c>
      <c r="U40" s="46">
        <v>19.5</v>
      </c>
      <c r="V40" s="46">
        <v>7.5</v>
      </c>
      <c r="X40" s="46"/>
      <c r="Y40" s="46">
        <v>19.5</v>
      </c>
      <c r="Z40" s="46">
        <v>6.4</v>
      </c>
      <c r="AB40" s="46">
        <v>19.5</v>
      </c>
      <c r="AC40" s="46">
        <v>7.1</v>
      </c>
      <c r="AE40" s="46">
        <v>19.5</v>
      </c>
      <c r="AF40" s="46">
        <v>7.8</v>
      </c>
    </row>
    <row r="41" spans="1:32">
      <c r="D41" s="36"/>
      <c r="E41" s="12">
        <v>36</v>
      </c>
      <c r="I41" s="46">
        <v>39</v>
      </c>
      <c r="J41" s="58">
        <v>18</v>
      </c>
      <c r="K41" s="46">
        <v>1.07</v>
      </c>
      <c r="L41" s="46">
        <v>1.1599999999999999</v>
      </c>
      <c r="N41" s="46"/>
      <c r="O41" s="46">
        <v>21</v>
      </c>
      <c r="P41" s="46">
        <v>6.3</v>
      </c>
      <c r="R41" s="46">
        <v>21</v>
      </c>
      <c r="S41" s="46">
        <v>7.1</v>
      </c>
      <c r="U41" s="46">
        <v>21</v>
      </c>
      <c r="V41" s="46">
        <v>7.8</v>
      </c>
      <c r="X41" s="46"/>
      <c r="Y41" s="46">
        <v>21</v>
      </c>
      <c r="Z41" s="46">
        <v>6.6</v>
      </c>
      <c r="AB41" s="46">
        <v>21</v>
      </c>
      <c r="AC41" s="46">
        <v>7.4</v>
      </c>
      <c r="AE41" s="46">
        <v>21</v>
      </c>
      <c r="AF41" s="46">
        <v>8.1</v>
      </c>
    </row>
    <row r="42" spans="1:32">
      <c r="D42" s="36"/>
      <c r="E42" s="12">
        <v>37</v>
      </c>
      <c r="I42" s="46">
        <v>40</v>
      </c>
      <c r="J42" s="58">
        <v>18</v>
      </c>
      <c r="K42" s="46">
        <v>1.07</v>
      </c>
      <c r="L42" s="46">
        <v>1.1599999999999999</v>
      </c>
      <c r="N42" s="46"/>
      <c r="O42" s="46">
        <v>23</v>
      </c>
      <c r="P42" s="46">
        <v>6.5</v>
      </c>
      <c r="R42" s="46">
        <v>23</v>
      </c>
      <c r="S42" s="46">
        <v>7.3</v>
      </c>
      <c r="U42" s="46">
        <v>23</v>
      </c>
      <c r="V42" s="46">
        <v>8</v>
      </c>
      <c r="X42" s="46"/>
      <c r="Y42" s="46">
        <v>23</v>
      </c>
      <c r="Z42" s="46">
        <v>6.8</v>
      </c>
      <c r="AB42" s="46">
        <v>23</v>
      </c>
      <c r="AC42" s="46">
        <v>7.6</v>
      </c>
      <c r="AE42" s="46">
        <v>23</v>
      </c>
      <c r="AF42" s="46">
        <v>8.4</v>
      </c>
    </row>
    <row r="43" spans="1:32">
      <c r="D43" s="36"/>
      <c r="E43" s="12">
        <v>38</v>
      </c>
      <c r="I43" s="46">
        <v>41</v>
      </c>
      <c r="J43" s="58">
        <v>18</v>
      </c>
      <c r="K43" s="46">
        <v>1.07</v>
      </c>
      <c r="L43" s="46">
        <v>1.1599999999999999</v>
      </c>
      <c r="N43" s="46"/>
      <c r="O43" s="46">
        <v>25</v>
      </c>
      <c r="P43" s="46">
        <v>6.7</v>
      </c>
      <c r="R43" s="46">
        <v>25</v>
      </c>
      <c r="S43" s="46">
        <v>7.5</v>
      </c>
      <c r="U43" s="46">
        <v>25</v>
      </c>
      <c r="V43" s="46">
        <v>8.1999999999999993</v>
      </c>
      <c r="X43" s="46"/>
      <c r="Y43" s="46">
        <v>25</v>
      </c>
      <c r="Z43" s="46">
        <v>7</v>
      </c>
      <c r="AB43" s="46">
        <v>25</v>
      </c>
      <c r="AC43" s="46">
        <v>7.8</v>
      </c>
      <c r="AE43" s="46">
        <v>25</v>
      </c>
      <c r="AF43" s="46">
        <v>8.6</v>
      </c>
    </row>
    <row r="44" spans="1:32">
      <c r="D44" s="36"/>
      <c r="E44" s="12">
        <v>39</v>
      </c>
      <c r="I44" s="46">
        <v>42</v>
      </c>
      <c r="J44" s="58">
        <v>18</v>
      </c>
      <c r="K44" s="46">
        <v>1.07</v>
      </c>
      <c r="L44" s="46">
        <v>1.1599999999999999</v>
      </c>
      <c r="N44" s="46"/>
      <c r="O44" s="46">
        <v>27</v>
      </c>
      <c r="P44" s="46">
        <v>6.9</v>
      </c>
      <c r="R44" s="46">
        <v>27</v>
      </c>
      <c r="S44" s="46">
        <v>7.7</v>
      </c>
      <c r="U44" s="46">
        <v>27</v>
      </c>
      <c r="V44" s="46">
        <v>8.4</v>
      </c>
      <c r="X44" s="46"/>
      <c r="Y44" s="46">
        <v>27</v>
      </c>
      <c r="Z44" s="46">
        <v>7.2</v>
      </c>
      <c r="AB44" s="46">
        <v>27</v>
      </c>
      <c r="AC44" s="46">
        <v>8</v>
      </c>
      <c r="AE44" s="46">
        <v>27</v>
      </c>
      <c r="AF44" s="46">
        <v>8.8000000000000007</v>
      </c>
    </row>
    <row r="45" spans="1:32">
      <c r="D45" s="36"/>
      <c r="E45" s="12">
        <v>40</v>
      </c>
      <c r="I45" s="46">
        <v>43</v>
      </c>
      <c r="J45" s="58">
        <v>18</v>
      </c>
      <c r="K45" s="46">
        <v>1.07</v>
      </c>
      <c r="L45" s="46">
        <v>1.1599999999999999</v>
      </c>
      <c r="N45" s="46"/>
      <c r="O45" s="46">
        <v>29</v>
      </c>
      <c r="P45" s="46">
        <v>7</v>
      </c>
      <c r="R45" s="46">
        <v>29</v>
      </c>
      <c r="S45" s="46">
        <v>7.8</v>
      </c>
      <c r="U45" s="46">
        <v>29</v>
      </c>
      <c r="V45" s="46">
        <v>8.6</v>
      </c>
      <c r="X45" s="46"/>
      <c r="Y45" s="46">
        <v>29</v>
      </c>
      <c r="Z45" s="46">
        <v>7.3</v>
      </c>
      <c r="AB45" s="46">
        <v>29</v>
      </c>
      <c r="AC45" s="46">
        <v>8.1999999999999993</v>
      </c>
      <c r="AE45" s="46">
        <v>29</v>
      </c>
      <c r="AF45" s="46">
        <v>9</v>
      </c>
    </row>
    <row r="46" spans="1:32">
      <c r="D46" s="36"/>
      <c r="E46" s="12">
        <v>41</v>
      </c>
      <c r="I46" s="46">
        <v>44</v>
      </c>
      <c r="J46" s="58">
        <v>18</v>
      </c>
      <c r="K46" s="46">
        <v>1.07</v>
      </c>
      <c r="L46" s="46">
        <v>1.1599999999999999</v>
      </c>
      <c r="N46" s="46"/>
      <c r="O46" s="46">
        <v>31</v>
      </c>
      <c r="P46" s="46">
        <v>7.1</v>
      </c>
      <c r="R46" s="46">
        <v>31</v>
      </c>
      <c r="S46" s="46">
        <v>8</v>
      </c>
      <c r="U46" s="46">
        <v>31</v>
      </c>
      <c r="V46" s="46">
        <v>8.6999999999999993</v>
      </c>
      <c r="X46" s="46"/>
      <c r="Y46" s="46">
        <v>31</v>
      </c>
      <c r="Z46" s="46">
        <v>7.4</v>
      </c>
      <c r="AB46" s="46">
        <v>31</v>
      </c>
      <c r="AC46" s="46">
        <v>8.3000000000000007</v>
      </c>
      <c r="AE46" s="46">
        <v>31</v>
      </c>
      <c r="AF46" s="46">
        <v>9.1</v>
      </c>
    </row>
    <row r="47" spans="1:32">
      <c r="D47" s="36"/>
      <c r="E47" s="12">
        <v>42</v>
      </c>
      <c r="I47" s="46">
        <v>45</v>
      </c>
      <c r="J47" s="58">
        <v>18</v>
      </c>
      <c r="K47" s="46">
        <v>1.07</v>
      </c>
      <c r="L47" s="46">
        <v>1.1599999999999999</v>
      </c>
      <c r="N47" s="46"/>
      <c r="O47" s="46">
        <v>33</v>
      </c>
      <c r="P47" s="46">
        <v>7.2</v>
      </c>
      <c r="R47" s="46">
        <v>33</v>
      </c>
      <c r="S47" s="46">
        <v>8.1</v>
      </c>
      <c r="U47" s="46">
        <v>33</v>
      </c>
      <c r="V47" s="46">
        <v>8.9</v>
      </c>
      <c r="X47" s="46"/>
      <c r="Y47" s="46">
        <v>33</v>
      </c>
      <c r="Z47" s="46">
        <v>7.5</v>
      </c>
      <c r="AB47" s="46">
        <v>33</v>
      </c>
      <c r="AC47" s="46">
        <v>8.5</v>
      </c>
      <c r="AE47" s="46">
        <v>33</v>
      </c>
      <c r="AF47" s="46">
        <v>9.3000000000000007</v>
      </c>
    </row>
    <row r="48" spans="1:32">
      <c r="D48" s="36"/>
      <c r="E48" s="12">
        <v>43</v>
      </c>
      <c r="I48" s="46">
        <v>46</v>
      </c>
      <c r="J48" s="58">
        <v>18</v>
      </c>
      <c r="K48" s="46">
        <v>1.07</v>
      </c>
      <c r="L48" s="46">
        <v>1.1599999999999999</v>
      </c>
      <c r="N48" s="46"/>
      <c r="O48" s="46">
        <v>35</v>
      </c>
      <c r="P48" s="46">
        <v>7.3</v>
      </c>
      <c r="R48" s="46">
        <v>35</v>
      </c>
      <c r="S48" s="46">
        <v>8.1999999999999993</v>
      </c>
      <c r="U48" s="46">
        <v>35</v>
      </c>
      <c r="V48" s="46">
        <v>9</v>
      </c>
      <c r="X48" s="46"/>
      <c r="Y48" s="46">
        <v>35</v>
      </c>
      <c r="Z48" s="46">
        <v>7.6</v>
      </c>
      <c r="AB48" s="46">
        <v>35</v>
      </c>
      <c r="AC48" s="46">
        <v>8.6</v>
      </c>
      <c r="AE48" s="46">
        <v>35</v>
      </c>
      <c r="AF48" s="46">
        <v>9.4</v>
      </c>
    </row>
    <row r="49" spans="4:32">
      <c r="D49" s="36"/>
      <c r="E49" s="12">
        <v>44</v>
      </c>
      <c r="I49" s="46">
        <v>47</v>
      </c>
      <c r="J49" s="58">
        <v>18</v>
      </c>
      <c r="K49" s="46">
        <v>1.07</v>
      </c>
      <c r="L49" s="46">
        <v>1.1599999999999999</v>
      </c>
      <c r="N49" s="46"/>
      <c r="O49" s="46">
        <v>37</v>
      </c>
      <c r="P49" s="46">
        <v>7.4</v>
      </c>
      <c r="R49" s="46">
        <v>37</v>
      </c>
      <c r="S49" s="46">
        <v>8.3000000000000007</v>
      </c>
      <c r="U49" s="46">
        <v>37</v>
      </c>
      <c r="V49" s="46">
        <v>9.1</v>
      </c>
      <c r="X49" s="46"/>
      <c r="Y49" s="46">
        <v>37</v>
      </c>
      <c r="Z49" s="46">
        <v>7.7</v>
      </c>
      <c r="AB49" s="46">
        <v>37</v>
      </c>
      <c r="AC49" s="46">
        <v>8.6999999999999993</v>
      </c>
      <c r="AE49" s="46">
        <v>37</v>
      </c>
      <c r="AF49" s="46">
        <v>9.5</v>
      </c>
    </row>
    <row r="50" spans="4:32">
      <c r="D50" s="36"/>
      <c r="E50" s="12">
        <v>45</v>
      </c>
      <c r="I50" s="46">
        <v>48</v>
      </c>
      <c r="J50" s="58">
        <v>18</v>
      </c>
      <c r="K50" s="46">
        <v>1.07</v>
      </c>
      <c r="L50" s="46">
        <v>1.1599999999999999</v>
      </c>
      <c r="N50" s="46"/>
      <c r="O50" s="46">
        <v>39</v>
      </c>
      <c r="P50" s="46">
        <v>7.5</v>
      </c>
      <c r="R50" s="46">
        <v>39</v>
      </c>
      <c r="S50" s="46">
        <v>8.4</v>
      </c>
      <c r="U50" s="46">
        <v>39</v>
      </c>
      <c r="V50" s="46">
        <v>9.1999999999999993</v>
      </c>
      <c r="X50" s="46"/>
      <c r="Y50" s="46">
        <v>39</v>
      </c>
      <c r="Z50" s="46">
        <v>7.8</v>
      </c>
      <c r="AB50" s="46">
        <v>39</v>
      </c>
      <c r="AC50" s="46">
        <v>8.8000000000000007</v>
      </c>
      <c r="AE50" s="46">
        <v>39</v>
      </c>
      <c r="AF50" s="46">
        <v>9.6</v>
      </c>
    </row>
    <row r="51" spans="4:32">
      <c r="D51" s="36"/>
      <c r="E51" s="12">
        <v>46</v>
      </c>
      <c r="I51" s="46">
        <v>49</v>
      </c>
      <c r="J51" s="58">
        <v>18</v>
      </c>
      <c r="K51" s="46">
        <v>1.07</v>
      </c>
      <c r="L51" s="46">
        <v>1.1599999999999999</v>
      </c>
      <c r="N51" s="46"/>
      <c r="O51" s="46">
        <v>41</v>
      </c>
      <c r="P51" s="46">
        <v>7.5</v>
      </c>
      <c r="R51" s="46">
        <v>41</v>
      </c>
      <c r="S51" s="46">
        <v>8.4</v>
      </c>
      <c r="U51" s="46">
        <v>41</v>
      </c>
      <c r="V51" s="46">
        <v>9.1999999999999993</v>
      </c>
      <c r="X51" s="46"/>
      <c r="Y51" s="46">
        <v>41</v>
      </c>
      <c r="Z51" s="46">
        <v>7.9</v>
      </c>
      <c r="AB51" s="46">
        <v>41</v>
      </c>
      <c r="AC51" s="46">
        <v>8.8000000000000007</v>
      </c>
      <c r="AE51" s="46">
        <v>41</v>
      </c>
      <c r="AF51" s="46">
        <v>9.6999999999999993</v>
      </c>
    </row>
    <row r="52" spans="4:32">
      <c r="D52" s="36"/>
      <c r="E52" s="12">
        <v>47</v>
      </c>
      <c r="I52" s="46">
        <v>50</v>
      </c>
      <c r="J52" s="58">
        <v>20</v>
      </c>
      <c r="K52" s="46">
        <v>0.99</v>
      </c>
      <c r="L52" s="46">
        <v>1.0900000000000001</v>
      </c>
      <c r="N52" s="46"/>
      <c r="O52" s="46">
        <v>43</v>
      </c>
      <c r="P52" s="46">
        <v>7.6</v>
      </c>
      <c r="R52" s="46">
        <v>43</v>
      </c>
      <c r="S52" s="46">
        <v>8.5</v>
      </c>
      <c r="U52" s="46">
        <v>43</v>
      </c>
      <c r="V52" s="46">
        <v>9.3000000000000007</v>
      </c>
      <c r="X52" s="46"/>
      <c r="Y52" s="46">
        <v>43</v>
      </c>
      <c r="Z52" s="46">
        <v>7.9</v>
      </c>
      <c r="AB52" s="46">
        <v>43</v>
      </c>
      <c r="AC52" s="46">
        <v>8.9</v>
      </c>
      <c r="AE52" s="46">
        <v>43</v>
      </c>
      <c r="AF52" s="46">
        <v>9.6999999999999993</v>
      </c>
    </row>
    <row r="53" spans="4:32">
      <c r="D53" s="36"/>
      <c r="E53" s="12">
        <v>48</v>
      </c>
      <c r="N53" s="46"/>
      <c r="O53" s="46">
        <v>45</v>
      </c>
      <c r="P53" s="46">
        <v>7.6</v>
      </c>
      <c r="R53" s="46">
        <v>45</v>
      </c>
      <c r="S53" s="46">
        <v>8.5</v>
      </c>
      <c r="U53" s="46">
        <v>45</v>
      </c>
      <c r="V53" s="46">
        <v>9.3000000000000007</v>
      </c>
      <c r="X53" s="46"/>
      <c r="Y53" s="46">
        <v>45</v>
      </c>
      <c r="Z53" s="46">
        <v>7.9</v>
      </c>
      <c r="AB53" s="46">
        <v>45</v>
      </c>
      <c r="AC53" s="46">
        <v>8.9</v>
      </c>
      <c r="AE53" s="46">
        <v>45</v>
      </c>
      <c r="AF53" s="46">
        <v>9.8000000000000007</v>
      </c>
    </row>
    <row r="54" spans="4:32">
      <c r="D54" s="36"/>
      <c r="E54" s="12">
        <v>49</v>
      </c>
      <c r="N54" s="46"/>
      <c r="O54" s="46">
        <v>47</v>
      </c>
      <c r="P54" s="46">
        <v>7.6</v>
      </c>
      <c r="R54" s="46">
        <v>47</v>
      </c>
      <c r="S54" s="46">
        <v>8.6</v>
      </c>
      <c r="U54" s="46">
        <v>47</v>
      </c>
      <c r="V54" s="46">
        <v>9.4</v>
      </c>
      <c r="X54" s="46"/>
      <c r="Y54" s="46">
        <v>47</v>
      </c>
      <c r="Z54" s="46">
        <v>8</v>
      </c>
      <c r="AB54" s="46">
        <v>47</v>
      </c>
      <c r="AC54" s="46">
        <v>8.9</v>
      </c>
      <c r="AE54" s="46">
        <v>47</v>
      </c>
      <c r="AF54" s="46">
        <v>9.8000000000000007</v>
      </c>
    </row>
    <row r="55" spans="4:32">
      <c r="D55" s="36"/>
      <c r="E55" s="12">
        <v>50</v>
      </c>
      <c r="N55" s="46"/>
      <c r="O55" s="46">
        <v>49</v>
      </c>
      <c r="P55" s="46">
        <v>7.6</v>
      </c>
      <c r="R55" s="46">
        <v>49</v>
      </c>
      <c r="S55" s="46">
        <v>8.6</v>
      </c>
      <c r="U55" s="46">
        <v>49</v>
      </c>
      <c r="V55" s="46">
        <v>9.4</v>
      </c>
      <c r="X55" s="46"/>
      <c r="Y55" s="46">
        <v>49</v>
      </c>
      <c r="Z55" s="46">
        <v>8</v>
      </c>
      <c r="AB55" s="46">
        <v>49</v>
      </c>
      <c r="AC55" s="46">
        <v>8.9</v>
      </c>
      <c r="AE55" s="46">
        <v>49</v>
      </c>
      <c r="AF55" s="46">
        <v>9.8000000000000007</v>
      </c>
    </row>
    <row r="56" spans="4:32">
      <c r="D56" s="36"/>
      <c r="E56" s="12">
        <v>51</v>
      </c>
      <c r="N56" s="46"/>
      <c r="O56" s="46">
        <v>51</v>
      </c>
      <c r="P56" s="46">
        <v>7.6</v>
      </c>
      <c r="R56" s="46">
        <v>51</v>
      </c>
      <c r="S56" s="46">
        <v>8.6</v>
      </c>
      <c r="U56" s="46">
        <v>51</v>
      </c>
      <c r="V56" s="46">
        <v>9.4</v>
      </c>
      <c r="X56" s="46"/>
      <c r="Y56" s="46">
        <v>51</v>
      </c>
      <c r="Z56" s="46">
        <v>8</v>
      </c>
      <c r="AB56" s="46">
        <v>51</v>
      </c>
      <c r="AC56" s="46">
        <v>8.9</v>
      </c>
      <c r="AE56" s="46">
        <v>51</v>
      </c>
      <c r="AF56" s="46">
        <v>9.8000000000000007</v>
      </c>
    </row>
    <row r="57" spans="4:32">
      <c r="D57" s="36"/>
      <c r="E57" s="12">
        <v>52</v>
      </c>
      <c r="N57" s="46"/>
      <c r="O57" s="46">
        <v>53.01</v>
      </c>
      <c r="P57" s="46">
        <v>7.6</v>
      </c>
      <c r="R57" s="46">
        <v>53.01</v>
      </c>
      <c r="S57" s="46">
        <v>8.5</v>
      </c>
      <c r="U57" s="46">
        <v>53.01</v>
      </c>
      <c r="V57" s="46">
        <v>9.3000000000000007</v>
      </c>
      <c r="X57" s="46"/>
      <c r="Y57" s="46">
        <v>53.01</v>
      </c>
      <c r="Z57" s="46">
        <v>7.9</v>
      </c>
      <c r="AB57" s="46">
        <v>53.01</v>
      </c>
      <c r="AC57" s="46">
        <v>8.9</v>
      </c>
      <c r="AE57" s="46">
        <v>53.01</v>
      </c>
      <c r="AF57" s="46">
        <v>9.8000000000000007</v>
      </c>
    </row>
    <row r="58" spans="4:32">
      <c r="D58" s="36"/>
      <c r="E58" s="12">
        <v>53</v>
      </c>
      <c r="N58" s="46"/>
      <c r="O58" s="46">
        <v>55.01</v>
      </c>
      <c r="P58" s="46">
        <v>7.6</v>
      </c>
      <c r="R58" s="46">
        <v>55.01</v>
      </c>
      <c r="S58" s="46">
        <v>8.5</v>
      </c>
      <c r="U58" s="46">
        <v>55.01</v>
      </c>
      <c r="V58" s="46">
        <v>9.3000000000000007</v>
      </c>
      <c r="X58" s="46"/>
      <c r="Y58" s="46">
        <v>55.01</v>
      </c>
      <c r="Z58" s="46">
        <v>7.9</v>
      </c>
      <c r="AB58" s="46">
        <v>55.01</v>
      </c>
      <c r="AC58" s="46">
        <v>8.9</v>
      </c>
      <c r="AE58" s="46">
        <v>55.01</v>
      </c>
      <c r="AF58" s="46">
        <v>9.6999999999999993</v>
      </c>
    </row>
    <row r="59" spans="4:32">
      <c r="D59" s="36"/>
      <c r="E59" s="12">
        <v>54</v>
      </c>
      <c r="N59" s="46"/>
      <c r="O59" s="46">
        <v>57.01</v>
      </c>
      <c r="P59" s="46">
        <v>7.5</v>
      </c>
      <c r="R59" s="46">
        <v>57.01</v>
      </c>
      <c r="S59" s="46">
        <v>8.4</v>
      </c>
      <c r="U59" s="46">
        <v>57.01</v>
      </c>
      <c r="V59" s="46">
        <v>9.1999999999999993</v>
      </c>
      <c r="X59" s="46"/>
      <c r="Y59" s="46">
        <v>57.01</v>
      </c>
      <c r="Z59" s="46">
        <v>7.9</v>
      </c>
      <c r="AB59" s="46">
        <v>57.01</v>
      </c>
      <c r="AC59" s="46">
        <v>8.8000000000000007</v>
      </c>
      <c r="AE59" s="46">
        <v>57.01</v>
      </c>
      <c r="AF59" s="46">
        <v>9.6999999999999993</v>
      </c>
    </row>
    <row r="60" spans="4:32">
      <c r="D60" s="36"/>
      <c r="E60" s="12">
        <v>55</v>
      </c>
      <c r="N60" s="46"/>
      <c r="O60" s="46">
        <v>59.01</v>
      </c>
      <c r="P60" s="46">
        <v>7.5</v>
      </c>
      <c r="R60" s="46">
        <v>59.01</v>
      </c>
      <c r="S60" s="46">
        <v>8.4</v>
      </c>
      <c r="U60" s="46">
        <v>59.01</v>
      </c>
      <c r="V60" s="46">
        <v>9.1999999999999993</v>
      </c>
      <c r="X60" s="46"/>
      <c r="Y60" s="46">
        <v>59.01</v>
      </c>
      <c r="Z60" s="46">
        <v>7.8</v>
      </c>
      <c r="AB60" s="46">
        <v>59.01</v>
      </c>
      <c r="AC60" s="46">
        <v>8.8000000000000007</v>
      </c>
      <c r="AE60" s="46">
        <v>59.01</v>
      </c>
      <c r="AF60" s="46">
        <v>9.6</v>
      </c>
    </row>
    <row r="61" spans="4:32">
      <c r="D61" s="36"/>
      <c r="E61" s="12">
        <v>56</v>
      </c>
      <c r="N61" s="46"/>
      <c r="O61" s="46">
        <v>61.01</v>
      </c>
      <c r="P61" s="46">
        <v>7.4</v>
      </c>
      <c r="R61" s="46">
        <v>61.01</v>
      </c>
      <c r="S61" s="46">
        <v>8.3000000000000007</v>
      </c>
      <c r="U61" s="46">
        <v>61.01</v>
      </c>
      <c r="V61" s="46">
        <v>9.1</v>
      </c>
      <c r="X61" s="46"/>
      <c r="Y61" s="46">
        <v>61.01</v>
      </c>
      <c r="Z61" s="46">
        <v>7.7</v>
      </c>
      <c r="AB61" s="46">
        <v>61.01</v>
      </c>
      <c r="AC61" s="46">
        <v>8.6999999999999993</v>
      </c>
      <c r="AE61" s="46">
        <v>61.01</v>
      </c>
      <c r="AF61" s="46">
        <v>9.5</v>
      </c>
    </row>
    <row r="62" spans="4:32">
      <c r="D62" s="36"/>
      <c r="E62" s="12">
        <v>57</v>
      </c>
      <c r="N62" s="46"/>
      <c r="O62" s="46">
        <v>63.01</v>
      </c>
      <c r="P62" s="46">
        <v>7.3</v>
      </c>
      <c r="R62" s="46">
        <v>63.01</v>
      </c>
      <c r="S62" s="46">
        <v>8.1999999999999993</v>
      </c>
      <c r="U62" s="46">
        <v>63.01</v>
      </c>
      <c r="V62" s="46">
        <v>9</v>
      </c>
      <c r="X62" s="46"/>
      <c r="Y62" s="46">
        <v>63.01</v>
      </c>
      <c r="Z62" s="46">
        <v>7.6</v>
      </c>
      <c r="AB62" s="46">
        <v>63.01</v>
      </c>
      <c r="AC62" s="46">
        <v>8.6</v>
      </c>
      <c r="AE62" s="46">
        <v>63.01</v>
      </c>
      <c r="AF62" s="46">
        <v>9.4</v>
      </c>
    </row>
    <row r="63" spans="4:32">
      <c r="D63" s="36"/>
      <c r="E63" s="12">
        <v>58</v>
      </c>
      <c r="N63" s="46"/>
      <c r="O63" s="46">
        <v>65.010000000000005</v>
      </c>
      <c r="P63" s="46">
        <v>7.2</v>
      </c>
      <c r="R63" s="46">
        <v>65.010000000000005</v>
      </c>
      <c r="S63" s="46">
        <v>8.1</v>
      </c>
      <c r="U63" s="46">
        <v>65.010000000000005</v>
      </c>
      <c r="V63" s="46">
        <v>8.9</v>
      </c>
      <c r="X63" s="46"/>
      <c r="Y63" s="46">
        <v>65.010000000000005</v>
      </c>
      <c r="Z63" s="46">
        <v>7.5</v>
      </c>
      <c r="AB63" s="46">
        <v>65.010000000000005</v>
      </c>
      <c r="AC63" s="46">
        <v>8.5</v>
      </c>
      <c r="AE63" s="46">
        <v>65.010000000000005</v>
      </c>
      <c r="AF63" s="46">
        <v>9.3000000000000007</v>
      </c>
    </row>
    <row r="64" spans="4:32">
      <c r="D64" s="36"/>
      <c r="E64" s="12">
        <v>59</v>
      </c>
      <c r="N64" s="46"/>
      <c r="O64" s="46">
        <v>67.010000000000005</v>
      </c>
      <c r="P64" s="46">
        <v>7.1</v>
      </c>
      <c r="R64" s="46">
        <v>67.010000000000005</v>
      </c>
      <c r="S64" s="46">
        <v>8</v>
      </c>
      <c r="U64" s="46">
        <v>67.010000000000005</v>
      </c>
      <c r="V64" s="46">
        <v>8.6999999999999993</v>
      </c>
      <c r="X64" s="46"/>
      <c r="Y64" s="46">
        <v>67.010000000000005</v>
      </c>
      <c r="Z64" s="46">
        <v>7.4</v>
      </c>
      <c r="AB64" s="46">
        <v>67.010000000000005</v>
      </c>
      <c r="AC64" s="46">
        <v>8.3000000000000007</v>
      </c>
      <c r="AE64" s="46">
        <v>67.010000000000005</v>
      </c>
      <c r="AF64" s="46">
        <v>9.1</v>
      </c>
    </row>
    <row r="65" spans="4:32">
      <c r="D65" s="36"/>
      <c r="E65" s="12">
        <v>60</v>
      </c>
      <c r="N65" s="46"/>
      <c r="O65" s="46">
        <v>69.010000000000005</v>
      </c>
      <c r="P65" s="46">
        <v>7</v>
      </c>
      <c r="R65" s="46">
        <v>69.010000000000005</v>
      </c>
      <c r="S65" s="46">
        <v>7.8</v>
      </c>
      <c r="U65" s="46">
        <v>69.010000000000005</v>
      </c>
      <c r="V65" s="46">
        <v>8.6</v>
      </c>
      <c r="X65" s="46"/>
      <c r="Y65" s="46">
        <v>69.010000000000005</v>
      </c>
      <c r="Z65" s="46">
        <v>7.3</v>
      </c>
      <c r="AB65" s="46">
        <v>69.010000000000005</v>
      </c>
      <c r="AC65" s="46">
        <v>8.1999999999999993</v>
      </c>
      <c r="AE65" s="46">
        <v>69.010000000000005</v>
      </c>
      <c r="AF65" s="46">
        <v>9</v>
      </c>
    </row>
    <row r="66" spans="4:32">
      <c r="D66" s="36"/>
      <c r="E66" s="12">
        <v>61</v>
      </c>
      <c r="N66" s="46"/>
      <c r="O66" s="46">
        <v>71.010000000000005</v>
      </c>
      <c r="P66" s="46">
        <v>6.9</v>
      </c>
      <c r="R66" s="46">
        <v>71.010000000000005</v>
      </c>
      <c r="S66" s="46">
        <v>7.7</v>
      </c>
      <c r="U66" s="46">
        <v>71.010000000000005</v>
      </c>
      <c r="V66" s="46">
        <v>8.4</v>
      </c>
      <c r="X66" s="46"/>
      <c r="Y66" s="46">
        <v>71.010000000000005</v>
      </c>
      <c r="Z66" s="46">
        <v>7.2</v>
      </c>
      <c r="AB66" s="46">
        <v>71.010000000000005</v>
      </c>
      <c r="AC66" s="46">
        <v>8</v>
      </c>
      <c r="AE66" s="46">
        <v>71.010000000000005</v>
      </c>
      <c r="AF66" s="46">
        <v>8.8000000000000007</v>
      </c>
    </row>
    <row r="67" spans="4:32">
      <c r="D67" s="36"/>
      <c r="E67" s="12">
        <v>62</v>
      </c>
      <c r="N67" s="46"/>
      <c r="O67" s="46">
        <v>73.010000000000005</v>
      </c>
      <c r="P67" s="46">
        <v>6.7</v>
      </c>
      <c r="R67" s="46">
        <v>73.010000000000005</v>
      </c>
      <c r="S67" s="46">
        <v>7.5</v>
      </c>
      <c r="U67" s="46">
        <v>73.010000000000005</v>
      </c>
      <c r="V67" s="46">
        <v>8.1999999999999993</v>
      </c>
      <c r="X67" s="46"/>
      <c r="Y67" s="46">
        <v>73.010000000000005</v>
      </c>
      <c r="Z67" s="46">
        <v>7</v>
      </c>
      <c r="AB67" s="46">
        <v>73.010000000000005</v>
      </c>
      <c r="AC67" s="46">
        <v>7.8</v>
      </c>
      <c r="AE67" s="46">
        <v>73.010000000000005</v>
      </c>
      <c r="AF67" s="46">
        <v>8.6</v>
      </c>
    </row>
    <row r="68" spans="4:32">
      <c r="D68" s="36"/>
      <c r="E68" s="12">
        <v>63</v>
      </c>
      <c r="N68" s="46"/>
      <c r="O68" s="46">
        <v>75.010000000000005</v>
      </c>
      <c r="P68" s="46">
        <v>6.5</v>
      </c>
      <c r="R68" s="46">
        <v>75.010000000000005</v>
      </c>
      <c r="S68" s="46">
        <v>7.3</v>
      </c>
      <c r="U68" s="46">
        <v>75.010000000000005</v>
      </c>
      <c r="V68" s="46">
        <v>8</v>
      </c>
      <c r="X68" s="46"/>
      <c r="Y68" s="46">
        <v>75.010000000000005</v>
      </c>
      <c r="Z68" s="46">
        <v>6.8</v>
      </c>
      <c r="AB68" s="46">
        <v>75.010000000000005</v>
      </c>
      <c r="AC68" s="46">
        <v>7.6</v>
      </c>
      <c r="AE68" s="46">
        <v>75.010000000000005</v>
      </c>
      <c r="AF68" s="46">
        <v>8.4</v>
      </c>
    </row>
    <row r="69" spans="4:32">
      <c r="D69" s="36"/>
      <c r="E69" s="12">
        <v>64</v>
      </c>
      <c r="N69" s="46"/>
      <c r="O69" s="46">
        <v>77.010000000000005</v>
      </c>
      <c r="P69" s="46">
        <v>6.3</v>
      </c>
      <c r="R69" s="46">
        <v>77.010000000000005</v>
      </c>
      <c r="S69" s="46">
        <v>7.1</v>
      </c>
      <c r="U69" s="46">
        <v>77.010000000000005</v>
      </c>
      <c r="V69" s="46">
        <v>7.8</v>
      </c>
      <c r="X69" s="46"/>
      <c r="Y69" s="46">
        <v>77.010000000000005</v>
      </c>
      <c r="Z69" s="46">
        <v>6.6</v>
      </c>
      <c r="AB69" s="46">
        <v>77.010000000000005</v>
      </c>
      <c r="AC69" s="46">
        <v>7.4</v>
      </c>
      <c r="AE69" s="46">
        <v>77.010000000000005</v>
      </c>
      <c r="AF69" s="46">
        <v>8.1</v>
      </c>
    </row>
    <row r="70" spans="4:32">
      <c r="D70" s="36"/>
      <c r="E70" s="12">
        <v>65</v>
      </c>
      <c r="N70" s="46"/>
      <c r="O70" s="46">
        <v>79.010000000000005</v>
      </c>
      <c r="P70" s="46">
        <v>6.1</v>
      </c>
      <c r="R70" s="46">
        <v>79.010000000000005</v>
      </c>
      <c r="S70" s="46">
        <v>6.8</v>
      </c>
      <c r="U70" s="46">
        <v>79.010000000000005</v>
      </c>
      <c r="V70" s="46">
        <v>7.5</v>
      </c>
      <c r="X70" s="46"/>
      <c r="Y70" s="46">
        <v>79.010000000000005</v>
      </c>
      <c r="Z70" s="46">
        <v>6.4</v>
      </c>
      <c r="AB70" s="46">
        <v>79.010000000000005</v>
      </c>
      <c r="AC70" s="46">
        <v>7.1</v>
      </c>
      <c r="AE70" s="46">
        <v>79.010000000000005</v>
      </c>
      <c r="AF70" s="46">
        <v>7.8</v>
      </c>
    </row>
    <row r="71" spans="4:32">
      <c r="D71" s="36"/>
      <c r="E71" s="12">
        <v>66</v>
      </c>
      <c r="N71" s="46"/>
      <c r="O71" s="46">
        <v>80.510000000000005</v>
      </c>
      <c r="P71" s="46">
        <v>6</v>
      </c>
      <c r="R71" s="46">
        <v>80.510000000000005</v>
      </c>
      <c r="S71" s="46">
        <v>6.7</v>
      </c>
      <c r="U71" s="46">
        <v>80.510000000000005</v>
      </c>
      <c r="V71" s="46">
        <v>7.4</v>
      </c>
      <c r="X71" s="46"/>
      <c r="Y71" s="46">
        <v>80.510000000000005</v>
      </c>
      <c r="Z71" s="46">
        <v>6.3</v>
      </c>
      <c r="AB71" s="46">
        <v>80.510000000000005</v>
      </c>
      <c r="AC71" s="46">
        <v>7</v>
      </c>
      <c r="AE71" s="46">
        <v>80.510000000000005</v>
      </c>
      <c r="AF71" s="46">
        <v>7.7</v>
      </c>
    </row>
    <row r="72" spans="4:32">
      <c r="D72" s="36"/>
      <c r="E72" s="12">
        <v>67</v>
      </c>
      <c r="N72" s="46"/>
      <c r="O72" s="46">
        <v>81.510000000000005</v>
      </c>
      <c r="P72" s="46">
        <v>5.9</v>
      </c>
      <c r="R72" s="46">
        <v>81.510000000000005</v>
      </c>
      <c r="S72" s="46">
        <v>6.6</v>
      </c>
      <c r="U72" s="46">
        <v>81.510000000000005</v>
      </c>
      <c r="V72" s="46">
        <v>7.2</v>
      </c>
      <c r="X72" s="46"/>
      <c r="Y72" s="46">
        <v>81.510000000000005</v>
      </c>
      <c r="Z72" s="46">
        <v>6.1</v>
      </c>
      <c r="AB72" s="46">
        <v>81.510000000000005</v>
      </c>
      <c r="AC72" s="46">
        <v>6.9</v>
      </c>
      <c r="AE72" s="46">
        <v>81.510000000000005</v>
      </c>
      <c r="AF72" s="46">
        <v>7.5</v>
      </c>
    </row>
    <row r="73" spans="4:32">
      <c r="D73" s="36"/>
      <c r="E73" s="12">
        <v>68</v>
      </c>
      <c r="N73" s="46"/>
      <c r="O73" s="46">
        <v>82.51</v>
      </c>
      <c r="P73" s="46">
        <v>5.7</v>
      </c>
      <c r="R73" s="46">
        <v>82.51</v>
      </c>
      <c r="S73" s="46">
        <v>6.4</v>
      </c>
      <c r="U73" s="46">
        <v>82.51</v>
      </c>
      <c r="V73" s="46">
        <v>7</v>
      </c>
      <c r="X73" s="46"/>
      <c r="Y73" s="46">
        <v>82.51</v>
      </c>
      <c r="Z73" s="46">
        <v>6</v>
      </c>
      <c r="AB73" s="46">
        <v>82.51</v>
      </c>
      <c r="AC73" s="46">
        <v>6.7</v>
      </c>
      <c r="AE73" s="46">
        <v>82.51</v>
      </c>
      <c r="AF73" s="46">
        <v>7.4</v>
      </c>
    </row>
    <row r="74" spans="4:32">
      <c r="D74" s="36"/>
      <c r="E74" s="12">
        <v>69</v>
      </c>
      <c r="N74" s="46"/>
      <c r="O74" s="46">
        <v>83.51</v>
      </c>
      <c r="P74" s="46">
        <v>5.6</v>
      </c>
      <c r="R74" s="46">
        <v>83.51</v>
      </c>
      <c r="S74" s="46">
        <v>6.3</v>
      </c>
      <c r="U74" s="46">
        <v>83.51</v>
      </c>
      <c r="V74" s="46">
        <v>6.9</v>
      </c>
      <c r="X74" s="46"/>
      <c r="Y74" s="46">
        <v>83.51</v>
      </c>
      <c r="Z74" s="46">
        <v>5.8</v>
      </c>
      <c r="AB74" s="46">
        <v>83.51</v>
      </c>
      <c r="AC74" s="46">
        <v>6.6</v>
      </c>
      <c r="AE74" s="46">
        <v>83.51</v>
      </c>
      <c r="AF74" s="46">
        <v>7.2</v>
      </c>
    </row>
    <row r="75" spans="4:32">
      <c r="D75" s="36"/>
      <c r="E75" s="12">
        <v>70</v>
      </c>
      <c r="N75" s="46"/>
      <c r="O75" s="46">
        <v>84.51</v>
      </c>
      <c r="P75" s="46">
        <v>5.4</v>
      </c>
      <c r="R75" s="46">
        <v>84.51</v>
      </c>
      <c r="S75" s="46">
        <v>6.1</v>
      </c>
      <c r="U75" s="46">
        <v>84.51</v>
      </c>
      <c r="V75" s="46">
        <v>6.7</v>
      </c>
      <c r="X75" s="46"/>
      <c r="Y75" s="46">
        <v>84.51</v>
      </c>
      <c r="Z75" s="46">
        <v>5.7</v>
      </c>
      <c r="AB75" s="46">
        <v>84.51</v>
      </c>
      <c r="AC75" s="46">
        <v>6.4</v>
      </c>
      <c r="AE75" s="46">
        <v>84.51</v>
      </c>
      <c r="AF75" s="46">
        <v>7</v>
      </c>
    </row>
    <row r="76" spans="4:32">
      <c r="D76" s="36"/>
      <c r="E76" s="12">
        <v>71</v>
      </c>
      <c r="N76" s="46"/>
      <c r="O76" s="46">
        <v>85.51</v>
      </c>
      <c r="P76" s="46">
        <v>5.3</v>
      </c>
      <c r="R76" s="46">
        <v>85.51</v>
      </c>
      <c r="S76" s="46">
        <v>5.9</v>
      </c>
      <c r="U76" s="46">
        <v>85.51</v>
      </c>
      <c r="V76" s="46">
        <v>6.5</v>
      </c>
      <c r="X76" s="46"/>
      <c r="Y76" s="46">
        <v>85.51</v>
      </c>
      <c r="Z76" s="46">
        <v>5.5</v>
      </c>
      <c r="AB76" s="46">
        <v>85.51</v>
      </c>
      <c r="AC76" s="46">
        <v>6.2</v>
      </c>
      <c r="AE76" s="46">
        <v>85.51</v>
      </c>
      <c r="AF76" s="46">
        <v>6.8</v>
      </c>
    </row>
    <row r="77" spans="4:32">
      <c r="D77" s="36"/>
      <c r="E77" s="12">
        <v>72</v>
      </c>
      <c r="N77" s="46"/>
      <c r="O77" s="46">
        <v>86.51</v>
      </c>
      <c r="P77" s="46">
        <v>5.0999999999999996</v>
      </c>
      <c r="R77" s="46">
        <v>86.51</v>
      </c>
      <c r="S77" s="46">
        <v>5.8</v>
      </c>
      <c r="U77" s="46">
        <v>86.51</v>
      </c>
      <c r="V77" s="46">
        <v>6.3</v>
      </c>
      <c r="X77" s="46"/>
      <c r="Y77" s="46">
        <v>86.51</v>
      </c>
      <c r="Z77" s="46">
        <v>5.4</v>
      </c>
      <c r="AB77" s="46">
        <v>86.51</v>
      </c>
      <c r="AC77" s="46">
        <v>6</v>
      </c>
      <c r="AE77" s="46">
        <v>86.51</v>
      </c>
      <c r="AF77" s="46">
        <v>6.6</v>
      </c>
    </row>
    <row r="78" spans="4:32">
      <c r="D78" s="37"/>
      <c r="E78" s="12">
        <v>73</v>
      </c>
      <c r="N78" s="46"/>
      <c r="O78" s="46">
        <v>87.51</v>
      </c>
      <c r="P78" s="46">
        <v>5</v>
      </c>
      <c r="R78" s="46">
        <v>87.51</v>
      </c>
      <c r="S78" s="46">
        <v>5.6</v>
      </c>
      <c r="U78" s="46">
        <v>87.51</v>
      </c>
      <c r="V78" s="46">
        <v>6.1</v>
      </c>
      <c r="X78" s="46"/>
      <c r="Y78" s="46">
        <v>87.51</v>
      </c>
      <c r="Z78" s="46">
        <v>5.2</v>
      </c>
      <c r="AB78" s="46">
        <v>87.51</v>
      </c>
      <c r="AC78" s="46">
        <v>5.8</v>
      </c>
      <c r="AE78" s="46">
        <v>87.51</v>
      </c>
      <c r="AF78" s="46">
        <v>6.4</v>
      </c>
    </row>
    <row r="79" spans="4:32">
      <c r="D79" s="37"/>
      <c r="E79" s="12">
        <v>74</v>
      </c>
      <c r="N79" s="46"/>
      <c r="O79" s="46">
        <v>88.51</v>
      </c>
      <c r="P79" s="46">
        <v>4.8</v>
      </c>
      <c r="R79" s="46">
        <v>88.51</v>
      </c>
      <c r="S79" s="46">
        <v>5.4</v>
      </c>
      <c r="U79" s="46">
        <v>88.51</v>
      </c>
      <c r="V79" s="46">
        <v>5.9</v>
      </c>
      <c r="X79" s="46"/>
      <c r="Y79" s="46">
        <v>88.51</v>
      </c>
      <c r="Z79" s="46">
        <v>5</v>
      </c>
      <c r="AB79" s="46">
        <v>88.51</v>
      </c>
      <c r="AC79" s="46">
        <v>5.6</v>
      </c>
      <c r="AE79" s="46">
        <v>88.51</v>
      </c>
      <c r="AF79" s="46">
        <v>6.1</v>
      </c>
    </row>
    <row r="80" spans="4:32">
      <c r="D80" s="37"/>
      <c r="E80" s="12">
        <v>75</v>
      </c>
      <c r="N80" s="46"/>
      <c r="O80" s="46">
        <v>89.51</v>
      </c>
      <c r="P80" s="46">
        <v>4.5999999999999996</v>
      </c>
      <c r="R80" s="46">
        <v>89.51</v>
      </c>
      <c r="S80" s="46">
        <v>5.0999999999999996</v>
      </c>
      <c r="U80" s="46">
        <v>89.51</v>
      </c>
      <c r="V80" s="46">
        <v>5.6</v>
      </c>
      <c r="X80" s="46"/>
      <c r="Y80" s="46">
        <v>89.51</v>
      </c>
      <c r="Z80" s="46">
        <v>4.8</v>
      </c>
      <c r="AB80" s="46">
        <v>89.51</v>
      </c>
      <c r="AC80" s="46">
        <v>5.4</v>
      </c>
      <c r="AE80" s="46">
        <v>89.51</v>
      </c>
      <c r="AF80" s="46">
        <v>5.9</v>
      </c>
    </row>
    <row r="81" spans="4:32">
      <c r="D81" s="37"/>
      <c r="E81" s="12">
        <v>76</v>
      </c>
      <c r="N81" s="46"/>
      <c r="O81" s="46">
        <v>90.51</v>
      </c>
      <c r="P81" s="46">
        <v>4.4000000000000004</v>
      </c>
      <c r="R81" s="46">
        <v>90.51</v>
      </c>
      <c r="S81" s="46">
        <v>4.9000000000000004</v>
      </c>
      <c r="U81" s="46">
        <v>90.51</v>
      </c>
      <c r="V81" s="46">
        <v>5.4</v>
      </c>
      <c r="X81" s="46"/>
      <c r="Y81" s="46">
        <v>90.51</v>
      </c>
      <c r="Z81" s="46">
        <v>4.5999999999999996</v>
      </c>
      <c r="AB81" s="46">
        <v>90.51</v>
      </c>
      <c r="AC81" s="46">
        <v>5.0999999999999996</v>
      </c>
      <c r="AE81" s="46">
        <v>90.51</v>
      </c>
      <c r="AF81" s="46">
        <v>5.6</v>
      </c>
    </row>
    <row r="82" spans="4:32">
      <c r="D82" s="37"/>
      <c r="E82" s="12">
        <v>77</v>
      </c>
      <c r="N82" s="46"/>
      <c r="O82" s="46">
        <v>91.51</v>
      </c>
      <c r="P82" s="46">
        <v>4.0999999999999996</v>
      </c>
      <c r="R82" s="46">
        <v>91.51</v>
      </c>
      <c r="S82" s="46">
        <v>4.5999999999999996</v>
      </c>
      <c r="U82" s="46">
        <v>91.51</v>
      </c>
      <c r="V82" s="46">
        <v>5.0999999999999996</v>
      </c>
      <c r="X82" s="46"/>
      <c r="Y82" s="46">
        <v>91.51</v>
      </c>
      <c r="Z82" s="46">
        <v>4.3</v>
      </c>
      <c r="AB82" s="46">
        <v>91.51</v>
      </c>
      <c r="AC82" s="46">
        <v>4.8</v>
      </c>
      <c r="AE82" s="46">
        <v>91.51</v>
      </c>
      <c r="AF82" s="46">
        <v>5.3</v>
      </c>
    </row>
    <row r="83" spans="4:32">
      <c r="D83" s="37"/>
      <c r="E83" s="12">
        <v>78</v>
      </c>
      <c r="N83" s="46"/>
      <c r="O83" s="46">
        <v>92.51</v>
      </c>
      <c r="P83" s="46">
        <v>3.9</v>
      </c>
      <c r="R83" s="46">
        <v>92.51</v>
      </c>
      <c r="S83" s="46">
        <v>4.4000000000000004</v>
      </c>
      <c r="U83" s="46">
        <v>92.51</v>
      </c>
      <c r="V83" s="46">
        <v>4.8</v>
      </c>
      <c r="X83" s="46"/>
      <c r="Y83" s="46">
        <v>92.51</v>
      </c>
      <c r="Z83" s="46">
        <v>4.0999999999999996</v>
      </c>
      <c r="AB83" s="46">
        <v>92.51</v>
      </c>
      <c r="AC83" s="46">
        <v>4.5999999999999996</v>
      </c>
      <c r="AE83" s="46">
        <v>92.51</v>
      </c>
      <c r="AF83" s="46">
        <v>5</v>
      </c>
    </row>
    <row r="84" spans="4:32">
      <c r="D84" s="37"/>
      <c r="E84" s="12">
        <v>79</v>
      </c>
      <c r="N84" s="46"/>
      <c r="O84" s="46">
        <v>93.51</v>
      </c>
      <c r="P84" s="46">
        <v>3.6</v>
      </c>
      <c r="R84" s="46">
        <v>93.51</v>
      </c>
      <c r="S84" s="46">
        <v>4.0999999999999996</v>
      </c>
      <c r="U84" s="46">
        <v>93.51</v>
      </c>
      <c r="V84" s="46">
        <v>4.5</v>
      </c>
      <c r="X84" s="46"/>
      <c r="Y84" s="46">
        <v>93.51</v>
      </c>
      <c r="Z84" s="46">
        <v>3.8</v>
      </c>
      <c r="AB84" s="46">
        <v>93.51</v>
      </c>
      <c r="AC84" s="46">
        <v>4.2</v>
      </c>
      <c r="AE84" s="46">
        <v>93.51</v>
      </c>
      <c r="AF84" s="46">
        <v>4.5999999999999996</v>
      </c>
    </row>
    <row r="85" spans="4:32">
      <c r="D85" s="37"/>
      <c r="E85" s="12">
        <v>80</v>
      </c>
      <c r="N85" s="46"/>
      <c r="O85" s="46">
        <v>94.51</v>
      </c>
      <c r="P85" s="46">
        <v>3.3</v>
      </c>
      <c r="R85" s="46">
        <v>94.51</v>
      </c>
      <c r="S85" s="46">
        <v>3.7</v>
      </c>
      <c r="U85" s="46">
        <v>94.51</v>
      </c>
      <c r="V85" s="46">
        <v>4.0999999999999996</v>
      </c>
      <c r="X85" s="46"/>
      <c r="Y85" s="46">
        <v>94.51</v>
      </c>
      <c r="Z85" s="46">
        <v>3.5</v>
      </c>
      <c r="AB85" s="46">
        <v>94.51</v>
      </c>
      <c r="AC85" s="46">
        <v>3.9</v>
      </c>
      <c r="AE85" s="46">
        <v>94.51</v>
      </c>
      <c r="AF85" s="46">
        <v>4.3</v>
      </c>
    </row>
    <row r="86" spans="4:32">
      <c r="D86" s="37"/>
      <c r="E86" s="12">
        <v>81</v>
      </c>
      <c r="N86" s="46"/>
      <c r="O86" s="46">
        <v>95.25</v>
      </c>
      <c r="P86" s="46">
        <v>3.2</v>
      </c>
      <c r="R86" s="46">
        <v>95.25</v>
      </c>
      <c r="S86" s="46">
        <v>3.5</v>
      </c>
      <c r="U86" s="46">
        <v>95.25</v>
      </c>
      <c r="V86" s="46">
        <v>3.9</v>
      </c>
      <c r="X86" s="46"/>
      <c r="Y86" s="46">
        <v>95.25</v>
      </c>
      <c r="Z86" s="46">
        <v>3.3</v>
      </c>
      <c r="AB86" s="46">
        <v>95.25</v>
      </c>
      <c r="AC86" s="46">
        <v>3.7</v>
      </c>
      <c r="AE86" s="46">
        <v>95.25</v>
      </c>
      <c r="AF86" s="46">
        <v>4.0999999999999996</v>
      </c>
    </row>
    <row r="87" spans="4:32">
      <c r="D87" s="37"/>
      <c r="E87" s="12">
        <v>82</v>
      </c>
      <c r="N87" s="46"/>
      <c r="O87" s="46">
        <v>95.75</v>
      </c>
      <c r="P87" s="46">
        <v>3</v>
      </c>
      <c r="R87" s="46">
        <v>95.75</v>
      </c>
      <c r="S87" s="46">
        <v>3.4</v>
      </c>
      <c r="U87" s="46">
        <v>95.75</v>
      </c>
      <c r="V87" s="46">
        <v>3.7</v>
      </c>
      <c r="X87" s="46"/>
      <c r="Y87" s="46">
        <v>95.75</v>
      </c>
      <c r="Z87" s="46">
        <v>3.1</v>
      </c>
      <c r="AB87" s="46">
        <v>95.75</v>
      </c>
      <c r="AC87" s="46">
        <v>3.5</v>
      </c>
      <c r="AE87" s="46">
        <v>95.75</v>
      </c>
      <c r="AF87" s="46">
        <v>3.8</v>
      </c>
    </row>
    <row r="88" spans="4:32">
      <c r="D88" s="37"/>
      <c r="E88" s="12">
        <v>83</v>
      </c>
      <c r="N88" s="46"/>
      <c r="O88" s="46">
        <v>96.25</v>
      </c>
      <c r="P88" s="46">
        <v>2.8</v>
      </c>
      <c r="R88" s="46">
        <v>96.25</v>
      </c>
      <c r="S88" s="46">
        <v>3.1</v>
      </c>
      <c r="U88" s="46">
        <v>96.25</v>
      </c>
      <c r="V88" s="46">
        <v>3.4</v>
      </c>
      <c r="X88" s="46"/>
      <c r="Y88" s="46">
        <v>96.25</v>
      </c>
      <c r="Z88" s="46">
        <v>2.9</v>
      </c>
      <c r="AB88" s="46">
        <v>96.25</v>
      </c>
      <c r="AC88" s="46">
        <v>3.3</v>
      </c>
      <c r="AE88" s="46">
        <v>96.25</v>
      </c>
      <c r="AF88" s="46">
        <v>3.6</v>
      </c>
    </row>
    <row r="89" spans="4:32">
      <c r="D89" s="37"/>
      <c r="E89" s="12">
        <v>84</v>
      </c>
      <c r="N89" s="46"/>
      <c r="O89" s="46">
        <v>96.75</v>
      </c>
      <c r="P89" s="46">
        <v>2.6</v>
      </c>
      <c r="R89" s="46">
        <v>96.75</v>
      </c>
      <c r="S89" s="46">
        <v>2.9</v>
      </c>
      <c r="U89" s="46">
        <v>96.75</v>
      </c>
      <c r="V89" s="46">
        <v>3.2</v>
      </c>
      <c r="X89" s="46"/>
      <c r="Y89" s="46">
        <v>96.75</v>
      </c>
      <c r="Z89" s="46">
        <v>2.7</v>
      </c>
      <c r="AB89" s="46">
        <v>96.75</v>
      </c>
      <c r="AC89" s="46">
        <v>3</v>
      </c>
      <c r="AE89" s="46">
        <v>96.75</v>
      </c>
      <c r="AF89" s="46">
        <v>3.3</v>
      </c>
    </row>
    <row r="90" spans="4:32">
      <c r="D90" s="37"/>
      <c r="E90" s="12">
        <v>85</v>
      </c>
      <c r="N90" s="46"/>
      <c r="O90" s="46">
        <v>97.25</v>
      </c>
      <c r="P90" s="46">
        <v>2.4</v>
      </c>
      <c r="R90" s="46">
        <v>97.25</v>
      </c>
      <c r="S90" s="46">
        <v>2.7</v>
      </c>
      <c r="U90" s="46">
        <v>97.25</v>
      </c>
      <c r="V90" s="46">
        <v>2.9</v>
      </c>
      <c r="X90" s="46"/>
      <c r="Y90" s="46">
        <v>97.25</v>
      </c>
      <c r="Z90" s="46">
        <v>2.5</v>
      </c>
      <c r="AB90" s="46">
        <v>97.25</v>
      </c>
      <c r="AC90" s="46">
        <v>2.8</v>
      </c>
      <c r="AE90" s="46">
        <v>97.25</v>
      </c>
      <c r="AF90" s="46">
        <v>3.1</v>
      </c>
    </row>
    <row r="91" spans="4:32">
      <c r="D91" s="37"/>
      <c r="E91" s="12">
        <v>86</v>
      </c>
      <c r="N91" s="46"/>
      <c r="O91" s="46">
        <v>97.75</v>
      </c>
      <c r="P91" s="46">
        <v>2.1</v>
      </c>
      <c r="R91" s="46">
        <v>97.75</v>
      </c>
      <c r="S91" s="46">
        <v>2.4</v>
      </c>
      <c r="U91" s="46">
        <v>97.75</v>
      </c>
      <c r="V91" s="46">
        <v>2.6</v>
      </c>
      <c r="X91" s="46"/>
      <c r="Y91" s="46">
        <v>97.75</v>
      </c>
      <c r="Z91" s="46">
        <v>2.2000000000000002</v>
      </c>
      <c r="AB91" s="46">
        <v>97.75</v>
      </c>
      <c r="AC91" s="46">
        <v>2.5</v>
      </c>
      <c r="AE91" s="46">
        <v>97.75</v>
      </c>
      <c r="AF91" s="46">
        <v>2.7</v>
      </c>
    </row>
    <row r="92" spans="4:32">
      <c r="D92" s="37"/>
      <c r="E92" s="12">
        <v>87</v>
      </c>
      <c r="N92" s="46"/>
      <c r="O92" s="46">
        <v>98.25</v>
      </c>
      <c r="P92" s="46">
        <v>1.9</v>
      </c>
      <c r="R92" s="46">
        <v>98.25</v>
      </c>
      <c r="S92" s="46">
        <v>2.1</v>
      </c>
      <c r="U92" s="46">
        <v>98.25</v>
      </c>
      <c r="V92" s="46">
        <v>2.2999999999999998</v>
      </c>
      <c r="X92" s="46"/>
      <c r="Y92" s="46">
        <v>98.25</v>
      </c>
      <c r="Z92" s="46">
        <v>1.9</v>
      </c>
      <c r="AB92" s="46">
        <v>98.25</v>
      </c>
      <c r="AC92" s="46">
        <v>2.2000000000000002</v>
      </c>
      <c r="AE92" s="46">
        <v>98.25</v>
      </c>
      <c r="AF92" s="46">
        <v>2.4</v>
      </c>
    </row>
    <row r="93" spans="4:32">
      <c r="D93" s="37"/>
      <c r="E93" s="12">
        <v>88</v>
      </c>
      <c r="N93" s="46"/>
      <c r="O93" s="46">
        <v>98.75</v>
      </c>
      <c r="P93" s="46">
        <v>1.5</v>
      </c>
      <c r="R93" s="46">
        <v>98.75</v>
      </c>
      <c r="S93" s="46">
        <v>1.7</v>
      </c>
      <c r="U93" s="46">
        <v>98.75</v>
      </c>
      <c r="V93" s="46">
        <v>1.9</v>
      </c>
      <c r="X93" s="46"/>
      <c r="Y93" s="46">
        <v>98.75</v>
      </c>
      <c r="Z93" s="46">
        <v>1.6</v>
      </c>
      <c r="AB93" s="46">
        <v>98.75</v>
      </c>
      <c r="AC93" s="46">
        <v>1.8</v>
      </c>
      <c r="AE93" s="46">
        <v>98.75</v>
      </c>
      <c r="AF93" s="46">
        <v>1.9</v>
      </c>
    </row>
    <row r="94" spans="4:32">
      <c r="D94" s="37"/>
      <c r="E94" s="12">
        <v>89</v>
      </c>
      <c r="N94" s="46"/>
      <c r="O94" s="46">
        <v>99.1</v>
      </c>
      <c r="P94" s="46">
        <v>1.4</v>
      </c>
      <c r="R94" s="46">
        <v>99.1</v>
      </c>
      <c r="S94" s="46">
        <v>1.6</v>
      </c>
      <c r="U94" s="46">
        <v>99.1</v>
      </c>
      <c r="V94" s="46">
        <v>1.8</v>
      </c>
      <c r="X94" s="46"/>
      <c r="Y94" s="46">
        <v>99.1</v>
      </c>
      <c r="Z94" s="46">
        <v>1.5</v>
      </c>
      <c r="AB94" s="46">
        <v>99.1</v>
      </c>
      <c r="AC94" s="46">
        <v>1.7</v>
      </c>
      <c r="AE94" s="46">
        <v>99.1</v>
      </c>
      <c r="AF94" s="46">
        <v>1.8</v>
      </c>
    </row>
    <row r="95" spans="4:32">
      <c r="D95" s="37"/>
      <c r="E95" s="12">
        <v>90</v>
      </c>
      <c r="N95" s="46"/>
      <c r="O95" s="46">
        <v>99.2</v>
      </c>
      <c r="P95" s="46">
        <v>1.4</v>
      </c>
      <c r="R95" s="46">
        <v>99.2</v>
      </c>
      <c r="S95" s="46">
        <v>1.5</v>
      </c>
      <c r="U95" s="46">
        <v>99.2</v>
      </c>
      <c r="V95" s="46">
        <v>1.7</v>
      </c>
      <c r="X95" s="46"/>
      <c r="Y95" s="46">
        <v>99.2</v>
      </c>
      <c r="Z95" s="46">
        <v>1.4</v>
      </c>
      <c r="AB95" s="46">
        <v>99.2</v>
      </c>
      <c r="AC95" s="46">
        <v>1.6</v>
      </c>
      <c r="AE95" s="46">
        <v>99.2</v>
      </c>
      <c r="AF95" s="46">
        <v>1.7</v>
      </c>
    </row>
    <row r="96" spans="4:32">
      <c r="D96" s="37"/>
      <c r="E96" s="12">
        <v>91</v>
      </c>
      <c r="N96" s="46"/>
      <c r="O96" s="46">
        <v>99.3</v>
      </c>
      <c r="P96" s="46">
        <v>1.3</v>
      </c>
      <c r="R96" s="46">
        <v>99.3</v>
      </c>
      <c r="S96" s="46">
        <v>1.4</v>
      </c>
      <c r="U96" s="46">
        <v>99.3</v>
      </c>
      <c r="V96" s="46">
        <v>1.6</v>
      </c>
      <c r="X96" s="46"/>
      <c r="Y96" s="46">
        <v>99.3</v>
      </c>
      <c r="Z96" s="46">
        <v>1.3</v>
      </c>
      <c r="AB96" s="46">
        <v>99.3</v>
      </c>
      <c r="AC96" s="46">
        <v>1.5</v>
      </c>
      <c r="AE96" s="46">
        <v>99.3</v>
      </c>
      <c r="AF96" s="46">
        <v>1.6</v>
      </c>
    </row>
    <row r="97" spans="4:32">
      <c r="D97" s="37"/>
      <c r="E97" s="12">
        <v>92</v>
      </c>
      <c r="N97" s="46"/>
      <c r="O97" s="46">
        <v>99.4</v>
      </c>
      <c r="P97" s="46">
        <v>1.2</v>
      </c>
      <c r="R97" s="46">
        <v>99.4</v>
      </c>
      <c r="S97" s="46">
        <v>1.3</v>
      </c>
      <c r="U97" s="46">
        <v>99.4</v>
      </c>
      <c r="V97" s="46">
        <v>1.4</v>
      </c>
      <c r="X97" s="46"/>
      <c r="Y97" s="46">
        <v>99.4</v>
      </c>
      <c r="Z97" s="46">
        <v>1.2</v>
      </c>
      <c r="AB97" s="46">
        <v>99.4</v>
      </c>
      <c r="AC97" s="46">
        <v>1.4</v>
      </c>
      <c r="AE97" s="46">
        <v>99.4</v>
      </c>
      <c r="AF97" s="46">
        <v>1.5</v>
      </c>
    </row>
    <row r="98" spans="4:32">
      <c r="D98" s="37"/>
      <c r="E98" s="12">
        <v>93</v>
      </c>
      <c r="N98" s="46"/>
      <c r="O98" s="46">
        <v>99.5</v>
      </c>
      <c r="P98" s="46">
        <v>1.1000000000000001</v>
      </c>
      <c r="R98" s="46">
        <v>99.5</v>
      </c>
      <c r="S98" s="46">
        <v>1.2</v>
      </c>
      <c r="U98" s="46">
        <v>99.5</v>
      </c>
      <c r="V98" s="46">
        <v>1.3</v>
      </c>
      <c r="X98" s="46"/>
      <c r="Y98" s="46">
        <v>99.5</v>
      </c>
      <c r="Z98" s="46">
        <v>1.1000000000000001</v>
      </c>
      <c r="AB98" s="46">
        <v>99.5</v>
      </c>
      <c r="AC98" s="46">
        <v>1.3</v>
      </c>
      <c r="AE98" s="46">
        <v>99.5</v>
      </c>
      <c r="AF98" s="46">
        <v>1.4</v>
      </c>
    </row>
    <row r="99" spans="4:32">
      <c r="D99" s="37"/>
      <c r="E99" s="12">
        <v>94</v>
      </c>
      <c r="N99" s="46"/>
      <c r="O99" s="46">
        <v>99.6</v>
      </c>
      <c r="P99" s="46">
        <v>1</v>
      </c>
      <c r="R99" s="46">
        <v>99.6</v>
      </c>
      <c r="S99" s="46">
        <v>1.1000000000000001</v>
      </c>
      <c r="U99" s="46">
        <v>99.6</v>
      </c>
      <c r="V99" s="46">
        <v>1.2</v>
      </c>
      <c r="X99" s="46"/>
      <c r="Y99" s="46">
        <v>99.6</v>
      </c>
      <c r="Z99" s="46">
        <v>0.999999999999999</v>
      </c>
      <c r="AB99" s="46">
        <v>99.6</v>
      </c>
      <c r="AC99" s="46">
        <v>1.1000000000000001</v>
      </c>
      <c r="AE99" s="46">
        <v>99.6</v>
      </c>
      <c r="AF99" s="46">
        <v>1.2</v>
      </c>
    </row>
    <row r="100" spans="4:32">
      <c r="D100" s="37"/>
      <c r="E100" s="12">
        <v>95</v>
      </c>
      <c r="N100" s="46"/>
      <c r="O100" s="46">
        <v>99.7</v>
      </c>
      <c r="P100" s="46">
        <v>0.8</v>
      </c>
      <c r="R100" s="46">
        <v>99.7</v>
      </c>
      <c r="S100" s="46">
        <v>0.9</v>
      </c>
      <c r="U100" s="46">
        <v>99.7</v>
      </c>
      <c r="V100" s="46">
        <v>1</v>
      </c>
      <c r="X100" s="46"/>
      <c r="Y100" s="46">
        <v>99.7</v>
      </c>
      <c r="Z100" s="46">
        <v>0.89999999999999902</v>
      </c>
      <c r="AB100" s="46">
        <v>99.7</v>
      </c>
      <c r="AC100" s="46">
        <v>1</v>
      </c>
      <c r="AE100" s="46">
        <v>99.7</v>
      </c>
      <c r="AF100" s="46">
        <v>1.1000000000000001</v>
      </c>
    </row>
    <row r="101" spans="4:32">
      <c r="D101" s="37"/>
      <c r="E101" s="12">
        <v>96</v>
      </c>
      <c r="N101" s="46"/>
      <c r="O101" s="46">
        <v>99.8</v>
      </c>
      <c r="P101" s="46">
        <v>0.7</v>
      </c>
      <c r="R101" s="46">
        <v>99.8</v>
      </c>
      <c r="S101" s="46">
        <v>0.8</v>
      </c>
      <c r="U101" s="46">
        <v>99.8</v>
      </c>
      <c r="V101" s="46">
        <v>0.8</v>
      </c>
      <c r="X101" s="46"/>
      <c r="Y101" s="46">
        <v>99.8</v>
      </c>
      <c r="Z101" s="46">
        <v>0.7</v>
      </c>
      <c r="AB101" s="46">
        <v>99.8</v>
      </c>
      <c r="AC101" s="46">
        <v>0.8</v>
      </c>
      <c r="AE101" s="46">
        <v>99.8</v>
      </c>
      <c r="AF101" s="46">
        <v>0.9</v>
      </c>
    </row>
    <row r="102" spans="4:32">
      <c r="D102" s="37"/>
      <c r="E102" s="12">
        <v>97</v>
      </c>
      <c r="N102" s="46"/>
      <c r="O102" s="46">
        <v>99.9</v>
      </c>
      <c r="P102" s="46">
        <v>0.5</v>
      </c>
      <c r="R102" s="46">
        <v>99.9</v>
      </c>
      <c r="S102" s="46">
        <v>0.5</v>
      </c>
      <c r="U102" s="46">
        <v>99.9</v>
      </c>
      <c r="V102" s="46">
        <v>0.6</v>
      </c>
      <c r="X102" s="46"/>
      <c r="Y102" s="46">
        <v>99.9</v>
      </c>
      <c r="Z102" s="46">
        <v>0.5</v>
      </c>
      <c r="AB102" s="46">
        <v>99.9</v>
      </c>
      <c r="AC102" s="46">
        <v>0.6</v>
      </c>
      <c r="AE102" s="46">
        <v>99.9</v>
      </c>
      <c r="AF102" s="46">
        <v>0.6</v>
      </c>
    </row>
    <row r="103" spans="4:32">
      <c r="D103" s="37"/>
      <c r="E103" s="12">
        <v>98</v>
      </c>
      <c r="N103" s="46"/>
      <c r="O103" s="46"/>
      <c r="P103" s="46"/>
      <c r="R103" s="46"/>
      <c r="S103" s="46"/>
      <c r="U103" s="46"/>
      <c r="V103" s="46"/>
      <c r="X103" s="46"/>
      <c r="Y103" s="46"/>
      <c r="Z103" s="46"/>
      <c r="AB103" s="46"/>
      <c r="AC103" s="46"/>
      <c r="AE103" s="46"/>
      <c r="AF103" s="46"/>
    </row>
    <row r="104" spans="4:32">
      <c r="D104" s="37"/>
      <c r="E104" s="12">
        <v>99</v>
      </c>
      <c r="N104" s="46"/>
      <c r="O104" s="46"/>
      <c r="P104" s="46"/>
      <c r="R104" s="46"/>
      <c r="S104" s="46"/>
      <c r="U104" s="46"/>
      <c r="V104" s="46"/>
      <c r="X104" s="46"/>
      <c r="Y104" s="46"/>
      <c r="Z104" s="46"/>
      <c r="AB104" s="46"/>
      <c r="AC104" s="46"/>
      <c r="AE104" s="46"/>
      <c r="AF104" s="46"/>
    </row>
    <row r="105" spans="4:32" ht="13.5" thickBot="1">
      <c r="D105" s="38"/>
      <c r="E105" s="12">
        <v>100</v>
      </c>
      <c r="N105" s="46"/>
      <c r="O105" s="46"/>
      <c r="P105" s="46"/>
      <c r="R105" s="46"/>
      <c r="S105" s="46"/>
      <c r="U105" s="46"/>
      <c r="V105" s="46"/>
      <c r="X105" s="46"/>
      <c r="Y105" s="46"/>
      <c r="Z105" s="46"/>
      <c r="AB105" s="46"/>
      <c r="AC105" s="46"/>
      <c r="AE105" s="46"/>
      <c r="AF105" s="46"/>
    </row>
    <row r="106" spans="4:32">
      <c r="E106" s="12"/>
      <c r="N106" s="46"/>
      <c r="O106" s="46"/>
      <c r="P106" s="46"/>
      <c r="S106" s="46"/>
      <c r="V106" s="46"/>
      <c r="X106" s="46"/>
      <c r="Y106" s="46"/>
      <c r="Z106" s="46"/>
      <c r="AC106" s="46"/>
      <c r="AF106" s="46"/>
    </row>
    <row r="107" spans="4:32">
      <c r="E107" s="12"/>
      <c r="N107" s="46"/>
      <c r="O107" s="46"/>
      <c r="P107" s="46"/>
      <c r="X107" s="46"/>
      <c r="Y107" s="46"/>
      <c r="Z107" s="46"/>
    </row>
    <row r="108" spans="4:32">
      <c r="E108" s="12"/>
      <c r="N108" s="46"/>
      <c r="O108" s="46"/>
      <c r="P108" s="46"/>
      <c r="X108" s="46"/>
      <c r="Y108" s="46"/>
      <c r="Z108" s="46"/>
    </row>
    <row r="109" spans="4:32">
      <c r="E109" s="12"/>
      <c r="N109" s="46"/>
      <c r="O109" s="46"/>
      <c r="P109" s="46"/>
      <c r="X109" s="46"/>
      <c r="Y109" s="46"/>
      <c r="Z109" s="46"/>
    </row>
    <row r="110" spans="4:32">
      <c r="E110" s="12"/>
      <c r="N110" s="46"/>
      <c r="O110" s="46"/>
      <c r="P110" s="46"/>
      <c r="X110" s="46"/>
      <c r="Y110" s="46"/>
      <c r="Z110" s="46"/>
    </row>
    <row r="111" spans="4:32">
      <c r="E111" s="12"/>
      <c r="N111" s="46"/>
      <c r="O111" s="46"/>
      <c r="P111" s="46"/>
      <c r="X111" s="46"/>
      <c r="Y111" s="46"/>
      <c r="Z111" s="46"/>
    </row>
    <row r="112" spans="4:32">
      <c r="E112" s="12"/>
      <c r="N112" s="46"/>
      <c r="O112" s="46"/>
      <c r="P112" s="46"/>
      <c r="X112" s="46"/>
      <c r="Y112" s="46"/>
      <c r="Z112" s="46"/>
    </row>
    <row r="113" spans="5:26">
      <c r="E113" s="12"/>
      <c r="N113" s="46"/>
      <c r="O113" s="46"/>
      <c r="P113" s="46"/>
      <c r="X113" s="46"/>
      <c r="Y113" s="46"/>
      <c r="Z113" s="46"/>
    </row>
    <row r="114" spans="5:26">
      <c r="E114" s="12"/>
      <c r="N114" s="46"/>
      <c r="O114" s="46"/>
      <c r="P114" s="46"/>
      <c r="X114" s="46"/>
      <c r="Y114" s="46"/>
      <c r="Z114" s="46"/>
    </row>
    <row r="115" spans="5:26">
      <c r="E115" s="12"/>
      <c r="N115" s="46"/>
      <c r="O115" s="46"/>
      <c r="P115" s="46"/>
      <c r="X115" s="46"/>
      <c r="Y115" s="46"/>
      <c r="Z115" s="46"/>
    </row>
    <row r="116" spans="5:26">
      <c r="E116" s="12"/>
      <c r="N116" s="46"/>
      <c r="O116" s="46"/>
      <c r="P116" s="46"/>
      <c r="X116" s="46"/>
      <c r="Y116" s="46"/>
      <c r="Z116" s="46"/>
    </row>
    <row r="117" spans="5:26">
      <c r="E117" s="12"/>
      <c r="N117" s="46"/>
      <c r="O117" s="46"/>
      <c r="P117" s="46"/>
      <c r="X117" s="46"/>
      <c r="Y117" s="46"/>
      <c r="Z117" s="46"/>
    </row>
    <row r="118" spans="5:26">
      <c r="E118" s="12"/>
      <c r="N118" s="46"/>
      <c r="O118" s="46"/>
      <c r="P118" s="46"/>
      <c r="X118" s="46"/>
      <c r="Y118" s="46"/>
      <c r="Z118" s="46"/>
    </row>
    <row r="119" spans="5:26">
      <c r="E119" s="12"/>
      <c r="N119" s="46"/>
      <c r="O119" s="46"/>
      <c r="P119" s="46"/>
      <c r="X119" s="46"/>
      <c r="Y119" s="46"/>
      <c r="Z119" s="46"/>
    </row>
    <row r="120" spans="5:26">
      <c r="E120" s="12"/>
      <c r="N120" s="46"/>
      <c r="O120" s="46"/>
      <c r="P120" s="46"/>
      <c r="X120" s="46"/>
      <c r="Y120" s="46"/>
      <c r="Z120" s="46"/>
    </row>
    <row r="121" spans="5:26">
      <c r="E121" s="12"/>
      <c r="N121" s="46"/>
      <c r="O121" s="46"/>
      <c r="P121" s="46"/>
      <c r="X121" s="46"/>
      <c r="Y121" s="46"/>
      <c r="Z121" s="46"/>
    </row>
    <row r="122" spans="5:26">
      <c r="E122" s="12"/>
      <c r="N122" s="46"/>
      <c r="O122" s="46"/>
      <c r="P122" s="46"/>
      <c r="X122" s="46"/>
      <c r="Y122" s="46"/>
      <c r="Z122" s="46"/>
    </row>
    <row r="123" spans="5:26">
      <c r="E123" s="12"/>
      <c r="N123" s="46"/>
      <c r="O123" s="46"/>
      <c r="P123" s="46"/>
      <c r="X123" s="46"/>
      <c r="Y123" s="46"/>
      <c r="Z123" s="46"/>
    </row>
    <row r="124" spans="5:26">
      <c r="E124" s="12"/>
      <c r="N124" s="46"/>
      <c r="O124" s="46"/>
      <c r="P124" s="46"/>
      <c r="X124" s="46"/>
      <c r="Y124" s="46"/>
      <c r="Z124" s="46"/>
    </row>
    <row r="125" spans="5:26">
      <c r="E125" s="12"/>
      <c r="N125" s="46"/>
      <c r="O125" s="46"/>
      <c r="P125" s="46"/>
      <c r="X125" s="46"/>
      <c r="Y125" s="46"/>
      <c r="Z125" s="46"/>
    </row>
    <row r="126" spans="5:26">
      <c r="E126" s="12"/>
      <c r="N126" s="46"/>
      <c r="O126" s="46"/>
      <c r="P126" s="46"/>
      <c r="X126" s="46"/>
      <c r="Y126" s="46"/>
      <c r="Z126" s="46"/>
    </row>
    <row r="127" spans="5:26">
      <c r="E127" s="12"/>
      <c r="N127" s="46"/>
      <c r="O127" s="46"/>
      <c r="P127" s="46"/>
      <c r="X127" s="46"/>
      <c r="Y127" s="46"/>
      <c r="Z127" s="46"/>
    </row>
    <row r="128" spans="5:26">
      <c r="E128" s="12"/>
      <c r="N128" s="46"/>
      <c r="O128" s="46"/>
      <c r="P128" s="46"/>
      <c r="X128" s="46"/>
      <c r="Y128" s="46"/>
      <c r="Z128" s="46"/>
    </row>
    <row r="129" spans="5:26">
      <c r="E129" s="12"/>
      <c r="N129" s="46"/>
      <c r="O129" s="46"/>
      <c r="P129" s="46"/>
      <c r="X129" s="46"/>
      <c r="Y129" s="46"/>
      <c r="Z129" s="46"/>
    </row>
    <row r="130" spans="5:26">
      <c r="E130" s="12"/>
      <c r="N130" s="46"/>
      <c r="O130" s="46"/>
      <c r="P130" s="46"/>
      <c r="X130" s="46"/>
      <c r="Y130" s="46"/>
      <c r="Z130" s="46"/>
    </row>
    <row r="131" spans="5:26">
      <c r="E131" s="12"/>
      <c r="N131" s="46"/>
      <c r="O131" s="46"/>
      <c r="P131" s="46"/>
      <c r="X131" s="46"/>
      <c r="Y131" s="46"/>
      <c r="Z131" s="46"/>
    </row>
    <row r="132" spans="5:26">
      <c r="E132" s="12"/>
      <c r="N132" s="46"/>
      <c r="O132" s="46"/>
      <c r="P132" s="46"/>
      <c r="X132" s="46"/>
      <c r="Y132" s="46"/>
      <c r="Z132" s="46"/>
    </row>
    <row r="133" spans="5:26">
      <c r="E133" s="12"/>
      <c r="N133" s="46"/>
      <c r="O133" s="46"/>
      <c r="P133" s="46"/>
      <c r="X133" s="46"/>
      <c r="Y133" s="46"/>
      <c r="Z133" s="46"/>
    </row>
    <row r="134" spans="5:26">
      <c r="E134" s="12"/>
      <c r="N134" s="46"/>
      <c r="O134" s="46"/>
      <c r="P134" s="46"/>
      <c r="X134" s="46"/>
      <c r="Y134" s="46"/>
      <c r="Z134" s="46"/>
    </row>
    <row r="135" spans="5:26">
      <c r="E135" s="12"/>
      <c r="N135" s="46"/>
      <c r="O135" s="46"/>
      <c r="P135" s="46"/>
      <c r="X135" s="46"/>
      <c r="Y135" s="46"/>
      <c r="Z135" s="46"/>
    </row>
    <row r="136" spans="5:26">
      <c r="E136" s="12"/>
      <c r="N136" s="46"/>
      <c r="O136" s="46"/>
      <c r="P136" s="46"/>
      <c r="X136" s="46"/>
      <c r="Y136" s="46"/>
      <c r="Z136" s="46"/>
    </row>
    <row r="137" spans="5:26">
      <c r="E137" s="12"/>
      <c r="N137" s="46"/>
      <c r="O137" s="46"/>
      <c r="P137" s="46"/>
      <c r="X137" s="46"/>
      <c r="Y137" s="46"/>
      <c r="Z137" s="46"/>
    </row>
    <row r="138" spans="5:26">
      <c r="E138" s="12"/>
      <c r="N138" s="46"/>
      <c r="O138" s="46"/>
      <c r="P138" s="46"/>
      <c r="X138" s="46"/>
      <c r="Y138" s="46"/>
      <c r="Z138" s="46"/>
    </row>
    <row r="139" spans="5:26">
      <c r="E139" s="12"/>
      <c r="N139" s="46"/>
      <c r="O139" s="46"/>
      <c r="P139" s="46"/>
      <c r="X139" s="46"/>
      <c r="Y139" s="46"/>
      <c r="Z139" s="46"/>
    </row>
    <row r="140" spans="5:26">
      <c r="E140" s="12"/>
      <c r="N140" s="46"/>
      <c r="O140" s="46"/>
      <c r="P140" s="46"/>
      <c r="X140" s="46"/>
      <c r="Y140" s="46"/>
      <c r="Z140" s="46"/>
    </row>
    <row r="141" spans="5:26">
      <c r="E141" s="12"/>
      <c r="N141" s="46"/>
      <c r="O141" s="46"/>
      <c r="P141" s="46"/>
      <c r="X141" s="46"/>
      <c r="Y141" s="46"/>
      <c r="Z141" s="46"/>
    </row>
    <row r="142" spans="5:26">
      <c r="E142" s="12"/>
      <c r="N142" s="46"/>
      <c r="O142" s="46"/>
      <c r="P142" s="46"/>
      <c r="X142" s="46"/>
      <c r="Y142" s="46"/>
      <c r="Z142" s="46"/>
    </row>
    <row r="143" spans="5:26">
      <c r="E143" s="12"/>
      <c r="N143" s="46"/>
      <c r="O143" s="46"/>
      <c r="P143" s="46"/>
      <c r="X143" s="46"/>
      <c r="Y143" s="46"/>
      <c r="Z143" s="46"/>
    </row>
    <row r="144" spans="5:26">
      <c r="E144" s="12"/>
      <c r="N144" s="46"/>
      <c r="O144" s="46"/>
      <c r="P144" s="46"/>
      <c r="X144" s="46"/>
      <c r="Y144" s="46"/>
      <c r="Z144" s="46"/>
    </row>
    <row r="145" spans="5:26">
      <c r="E145" s="12"/>
      <c r="N145" s="46"/>
      <c r="O145" s="46"/>
      <c r="P145" s="46"/>
      <c r="X145" s="46"/>
      <c r="Y145" s="46"/>
      <c r="Z145" s="46"/>
    </row>
    <row r="146" spans="5:26">
      <c r="E146" s="12"/>
      <c r="N146" s="46"/>
      <c r="O146" s="46"/>
      <c r="P146" s="46"/>
      <c r="X146" s="46"/>
      <c r="Y146" s="46"/>
      <c r="Z146" s="46"/>
    </row>
    <row r="147" spans="5:26">
      <c r="E147" s="12"/>
      <c r="N147" s="46"/>
      <c r="O147" s="46"/>
      <c r="P147" s="46"/>
      <c r="X147" s="46"/>
      <c r="Y147" s="46"/>
      <c r="Z147" s="46"/>
    </row>
    <row r="148" spans="5:26">
      <c r="E148" s="12"/>
      <c r="N148" s="46"/>
      <c r="O148" s="46"/>
      <c r="P148" s="46"/>
      <c r="X148" s="46"/>
      <c r="Y148" s="46"/>
      <c r="Z148" s="46"/>
    </row>
    <row r="149" spans="5:26">
      <c r="E149" s="12"/>
      <c r="N149" s="46"/>
      <c r="O149" s="46"/>
      <c r="P149" s="46"/>
      <c r="X149" s="46"/>
      <c r="Y149" s="46"/>
      <c r="Z149" s="46"/>
    </row>
    <row r="150" spans="5:26">
      <c r="E150" s="12"/>
      <c r="N150" s="46"/>
      <c r="O150" s="46"/>
      <c r="P150" s="46"/>
      <c r="X150" s="46"/>
      <c r="Y150" s="46"/>
      <c r="Z150" s="46"/>
    </row>
    <row r="151" spans="5:26">
      <c r="E151" s="12"/>
      <c r="N151" s="46"/>
      <c r="O151" s="46"/>
      <c r="P151" s="46"/>
      <c r="X151" s="46"/>
      <c r="Y151" s="46"/>
      <c r="Z151" s="46"/>
    </row>
    <row r="152" spans="5:26">
      <c r="E152" s="12"/>
      <c r="N152" s="46"/>
      <c r="O152" s="46"/>
      <c r="P152" s="46"/>
      <c r="X152" s="46"/>
      <c r="Y152" s="46"/>
      <c r="Z152" s="46"/>
    </row>
    <row r="153" spans="5:26">
      <c r="E153" s="12"/>
      <c r="N153" s="46"/>
      <c r="O153" s="46"/>
      <c r="P153" s="46"/>
      <c r="X153" s="46"/>
      <c r="Y153" s="46"/>
      <c r="Z153" s="46"/>
    </row>
    <row r="154" spans="5:26">
      <c r="E154" s="12"/>
      <c r="N154" s="46"/>
      <c r="O154" s="46"/>
      <c r="P154" s="46"/>
      <c r="X154" s="46"/>
      <c r="Y154" s="46"/>
      <c r="Z154" s="46"/>
    </row>
    <row r="155" spans="5:26">
      <c r="E155" s="12"/>
      <c r="N155" s="46"/>
      <c r="O155" s="46"/>
      <c r="P155" s="46"/>
      <c r="X155" s="46"/>
      <c r="Y155" s="46"/>
      <c r="Z155" s="46"/>
    </row>
    <row r="156" spans="5:26">
      <c r="E156" s="12"/>
      <c r="N156" s="46"/>
      <c r="O156" s="46"/>
      <c r="P156" s="46"/>
      <c r="X156" s="46"/>
      <c r="Y156" s="46"/>
      <c r="Z156" s="46"/>
    </row>
    <row r="157" spans="5:26">
      <c r="E157" s="12"/>
      <c r="N157" s="46"/>
      <c r="O157" s="46"/>
      <c r="P157" s="46"/>
      <c r="X157" s="46"/>
      <c r="Y157" s="46"/>
      <c r="Z157" s="46"/>
    </row>
    <row r="158" spans="5:26">
      <c r="E158" s="12"/>
      <c r="N158" s="46"/>
      <c r="O158" s="46"/>
      <c r="P158" s="46"/>
      <c r="X158" s="46"/>
      <c r="Y158" s="46"/>
      <c r="Z158" s="46"/>
    </row>
    <row r="159" spans="5:26">
      <c r="E159" s="12"/>
      <c r="N159" s="46"/>
      <c r="O159" s="46"/>
      <c r="P159" s="46"/>
      <c r="X159" s="46"/>
      <c r="Y159" s="46"/>
      <c r="Z159" s="46"/>
    </row>
    <row r="160" spans="5:26">
      <c r="E160" s="12"/>
      <c r="N160" s="46"/>
      <c r="O160" s="46"/>
      <c r="P160" s="46"/>
      <c r="X160" s="46"/>
      <c r="Y160" s="46"/>
      <c r="Z160" s="46"/>
    </row>
    <row r="161" spans="5:26">
      <c r="E161" s="12"/>
      <c r="N161" s="46"/>
      <c r="O161" s="46"/>
      <c r="P161" s="46"/>
      <c r="X161" s="46"/>
      <c r="Y161" s="46"/>
      <c r="Z161" s="46"/>
    </row>
    <row r="162" spans="5:26">
      <c r="E162" s="12"/>
      <c r="N162" s="46"/>
      <c r="O162" s="46"/>
      <c r="P162" s="46"/>
      <c r="X162" s="46"/>
      <c r="Y162" s="46"/>
      <c r="Z162" s="46"/>
    </row>
    <row r="163" spans="5:26">
      <c r="E163" s="12"/>
      <c r="N163" s="46"/>
      <c r="O163" s="46"/>
      <c r="P163" s="46"/>
      <c r="X163" s="46"/>
      <c r="Y163" s="46"/>
      <c r="Z163" s="46"/>
    </row>
    <row r="164" spans="5:26">
      <c r="E164" s="12"/>
      <c r="N164" s="46"/>
      <c r="O164" s="46"/>
      <c r="P164" s="46"/>
      <c r="X164" s="46"/>
      <c r="Y164" s="46"/>
      <c r="Z164" s="46"/>
    </row>
    <row r="165" spans="5:26">
      <c r="E165" s="12"/>
      <c r="N165" s="46"/>
      <c r="O165" s="46"/>
      <c r="P165" s="46"/>
      <c r="X165" s="46"/>
      <c r="Y165" s="46"/>
      <c r="Z165" s="46"/>
    </row>
    <row r="166" spans="5:26">
      <c r="E166" s="12"/>
      <c r="N166" s="46"/>
      <c r="O166" s="46"/>
      <c r="P166" s="46"/>
      <c r="X166" s="46"/>
      <c r="Y166" s="46"/>
      <c r="Z166" s="46"/>
    </row>
    <row r="167" spans="5:26">
      <c r="E167" s="12"/>
      <c r="N167" s="46"/>
      <c r="O167" s="46"/>
      <c r="P167" s="46"/>
      <c r="X167" s="46"/>
      <c r="Y167" s="46"/>
      <c r="Z167" s="46"/>
    </row>
    <row r="168" spans="5:26">
      <c r="E168" s="12"/>
      <c r="N168" s="46"/>
      <c r="O168" s="46"/>
      <c r="P168" s="46"/>
      <c r="X168" s="46"/>
      <c r="Y168" s="46"/>
      <c r="Z168" s="46"/>
    </row>
    <row r="169" spans="5:26">
      <c r="E169" s="12"/>
      <c r="N169" s="46"/>
      <c r="O169" s="46"/>
      <c r="P169" s="46"/>
      <c r="X169" s="46"/>
      <c r="Y169" s="46"/>
      <c r="Z169" s="46"/>
    </row>
    <row r="170" spans="5:26">
      <c r="E170" s="12"/>
      <c r="N170" s="46"/>
      <c r="O170" s="46"/>
      <c r="P170" s="46"/>
      <c r="X170" s="46"/>
      <c r="Y170" s="46"/>
      <c r="Z170" s="46"/>
    </row>
    <row r="171" spans="5:26">
      <c r="E171" s="12"/>
      <c r="N171" s="46"/>
      <c r="O171" s="46"/>
      <c r="P171" s="46"/>
      <c r="X171" s="46"/>
      <c r="Y171" s="46"/>
      <c r="Z171" s="46"/>
    </row>
    <row r="172" spans="5:26">
      <c r="E172" s="12"/>
      <c r="N172" s="46"/>
      <c r="O172" s="46"/>
      <c r="P172" s="46"/>
      <c r="X172" s="46"/>
      <c r="Y172" s="46"/>
      <c r="Z172" s="46"/>
    </row>
    <row r="173" spans="5:26">
      <c r="E173" s="12"/>
      <c r="N173" s="46"/>
      <c r="O173" s="46"/>
      <c r="P173" s="46"/>
      <c r="X173" s="46"/>
      <c r="Y173" s="46"/>
      <c r="Z173" s="46"/>
    </row>
    <row r="174" spans="5:26">
      <c r="E174" s="12"/>
      <c r="N174" s="46"/>
      <c r="O174" s="46"/>
      <c r="P174" s="46"/>
      <c r="X174" s="46"/>
      <c r="Y174" s="46"/>
      <c r="Z174" s="46"/>
    </row>
    <row r="175" spans="5:26">
      <c r="E175" s="12"/>
      <c r="N175" s="46"/>
      <c r="O175" s="46"/>
      <c r="P175" s="46"/>
      <c r="X175" s="46"/>
      <c r="Y175" s="46"/>
      <c r="Z175" s="46"/>
    </row>
    <row r="176" spans="5:26">
      <c r="N176" s="46"/>
      <c r="O176" s="46"/>
      <c r="P176" s="46"/>
      <c r="X176" s="46"/>
      <c r="Y176" s="46"/>
      <c r="Z176" s="46"/>
    </row>
    <row r="177" spans="14:26">
      <c r="N177" s="46"/>
      <c r="O177" s="46"/>
      <c r="P177" s="46"/>
      <c r="X177" s="46"/>
      <c r="Y177" s="46"/>
      <c r="Z177" s="46"/>
    </row>
    <row r="178" spans="14:26">
      <c r="N178" s="46"/>
      <c r="O178" s="46"/>
      <c r="P178" s="46"/>
      <c r="X178" s="46"/>
      <c r="Y178" s="46"/>
      <c r="Z178" s="46"/>
    </row>
    <row r="179" spans="14:26">
      <c r="N179" s="46"/>
      <c r="O179" s="46"/>
      <c r="P179" s="46"/>
      <c r="X179" s="46"/>
      <c r="Y179" s="46"/>
      <c r="Z179" s="46"/>
    </row>
    <row r="180" spans="14:26">
      <c r="N180" s="46"/>
      <c r="O180" s="46"/>
      <c r="P180" s="46"/>
      <c r="X180" s="46"/>
      <c r="Y180" s="46"/>
      <c r="Z180" s="46"/>
    </row>
    <row r="181" spans="14:26">
      <c r="N181" s="46"/>
      <c r="O181" s="46"/>
      <c r="P181" s="46"/>
      <c r="X181" s="46"/>
      <c r="Y181" s="46"/>
      <c r="Z181" s="46"/>
    </row>
    <row r="182" spans="14:26">
      <c r="N182" s="46"/>
      <c r="O182" s="46"/>
      <c r="P182" s="46"/>
      <c r="X182" s="46"/>
      <c r="Y182" s="46"/>
      <c r="Z182" s="46"/>
    </row>
    <row r="183" spans="14:26">
      <c r="N183" s="46"/>
      <c r="O183" s="46"/>
      <c r="P183" s="46"/>
      <c r="X183" s="46"/>
      <c r="Y183" s="46"/>
      <c r="Z183" s="46"/>
    </row>
    <row r="184" spans="14:26">
      <c r="N184" s="46"/>
      <c r="O184" s="46"/>
      <c r="P184" s="46"/>
      <c r="X184" s="46"/>
      <c r="Y184" s="46"/>
      <c r="Z184" s="46"/>
    </row>
    <row r="185" spans="14:26">
      <c r="N185" s="46"/>
      <c r="O185" s="46"/>
      <c r="P185" s="46"/>
      <c r="X185" s="46"/>
      <c r="Y185" s="46"/>
      <c r="Z185" s="46"/>
    </row>
    <row r="186" spans="14:26">
      <c r="N186" s="46"/>
      <c r="O186" s="46"/>
      <c r="P186" s="46"/>
      <c r="X186" s="46"/>
      <c r="Y186" s="46"/>
      <c r="Z186" s="46"/>
    </row>
    <row r="187" spans="14:26">
      <c r="N187" s="46"/>
      <c r="O187" s="46"/>
      <c r="P187" s="46"/>
      <c r="X187" s="46"/>
      <c r="Y187" s="46"/>
      <c r="Z187" s="46"/>
    </row>
    <row r="188" spans="14:26">
      <c r="N188" s="46"/>
      <c r="O188" s="46"/>
      <c r="P188" s="46"/>
      <c r="X188" s="46"/>
      <c r="Y188" s="46"/>
      <c r="Z188" s="46"/>
    </row>
    <row r="189" spans="14:26">
      <c r="N189" s="46"/>
      <c r="O189" s="46"/>
      <c r="P189" s="46"/>
      <c r="X189" s="46"/>
      <c r="Y189" s="46"/>
      <c r="Z189" s="46"/>
    </row>
    <row r="190" spans="14:26">
      <c r="N190" s="46"/>
      <c r="O190" s="46"/>
      <c r="P190" s="46"/>
      <c r="X190" s="46"/>
      <c r="Y190" s="46"/>
      <c r="Z190" s="46"/>
    </row>
    <row r="191" spans="14:26">
      <c r="N191" s="46"/>
      <c r="O191" s="46"/>
      <c r="P191" s="46"/>
      <c r="X191" s="46"/>
      <c r="Y191" s="46"/>
      <c r="Z191" s="46"/>
    </row>
    <row r="192" spans="14:26">
      <c r="N192" s="46"/>
      <c r="O192" s="46"/>
      <c r="P192" s="46"/>
      <c r="X192" s="46"/>
      <c r="Y192" s="46"/>
      <c r="Z192" s="46"/>
    </row>
    <row r="193" spans="14:26">
      <c r="N193" s="46"/>
      <c r="O193" s="46"/>
      <c r="P193" s="46"/>
      <c r="X193" s="46"/>
      <c r="Y193" s="46"/>
      <c r="Z193" s="46"/>
    </row>
    <row r="194" spans="14:26">
      <c r="N194" s="46"/>
      <c r="O194" s="46"/>
      <c r="P194" s="46"/>
      <c r="X194" s="46"/>
      <c r="Y194" s="46"/>
      <c r="Z194" s="46"/>
    </row>
    <row r="195" spans="14:26">
      <c r="N195" s="46"/>
      <c r="O195" s="46"/>
      <c r="P195" s="46"/>
      <c r="X195" s="46"/>
      <c r="Y195" s="46"/>
      <c r="Z195" s="46"/>
    </row>
    <row r="196" spans="14:26">
      <c r="N196" s="46"/>
      <c r="O196" s="46"/>
      <c r="P196" s="46"/>
      <c r="X196" s="46"/>
      <c r="Y196" s="46"/>
      <c r="Z196" s="46"/>
    </row>
    <row r="197" spans="14:26">
      <c r="N197" s="46"/>
      <c r="O197" s="46"/>
      <c r="P197" s="46"/>
      <c r="X197" s="46"/>
      <c r="Y197" s="46"/>
      <c r="Z197" s="46"/>
    </row>
    <row r="198" spans="14:26">
      <c r="N198" s="46"/>
      <c r="O198" s="46"/>
      <c r="P198" s="46"/>
      <c r="X198" s="46"/>
      <c r="Y198" s="46"/>
      <c r="Z198" s="46"/>
    </row>
    <row r="199" spans="14:26">
      <c r="N199" s="46"/>
      <c r="O199" s="46"/>
      <c r="P199" s="46"/>
      <c r="X199" s="46"/>
      <c r="Y199" s="46"/>
      <c r="Z199" s="46"/>
    </row>
    <row r="200" spans="14:26">
      <c r="N200" s="46"/>
      <c r="O200" s="46"/>
      <c r="P200" s="46"/>
      <c r="X200" s="46"/>
      <c r="Y200" s="46"/>
      <c r="Z200" s="46"/>
    </row>
    <row r="201" spans="14:26">
      <c r="N201" s="46"/>
      <c r="O201" s="46"/>
      <c r="P201" s="46"/>
      <c r="X201" s="46"/>
      <c r="Y201" s="46"/>
      <c r="Z201" s="46"/>
    </row>
    <row r="202" spans="14:26">
      <c r="N202" s="46"/>
      <c r="O202" s="46"/>
      <c r="P202" s="46"/>
      <c r="X202" s="46"/>
      <c r="Y202" s="46"/>
      <c r="Z202" s="46"/>
    </row>
    <row r="203" spans="14:26">
      <c r="N203" s="46"/>
      <c r="O203" s="46"/>
      <c r="P203" s="46"/>
      <c r="X203" s="46"/>
      <c r="Y203" s="46"/>
      <c r="Z203" s="46"/>
    </row>
    <row r="204" spans="14:26">
      <c r="N204" s="46"/>
      <c r="O204" s="46"/>
      <c r="P204" s="46"/>
      <c r="X204" s="46"/>
      <c r="Y204" s="46"/>
      <c r="Z204" s="46"/>
    </row>
    <row r="205" spans="14:26">
      <c r="N205" s="46"/>
      <c r="O205" s="46"/>
      <c r="P205" s="46"/>
      <c r="X205" s="46"/>
      <c r="Y205" s="46"/>
      <c r="Z205" s="46"/>
    </row>
    <row r="206" spans="14:26">
      <c r="N206" s="46"/>
      <c r="O206" s="46"/>
      <c r="P206" s="46"/>
      <c r="X206" s="46"/>
      <c r="Y206" s="46"/>
      <c r="Z206" s="46"/>
    </row>
    <row r="207" spans="14:26">
      <c r="N207" s="46"/>
      <c r="O207" s="46"/>
      <c r="P207" s="46"/>
      <c r="X207" s="46"/>
      <c r="Y207" s="46"/>
      <c r="Z207" s="46"/>
    </row>
    <row r="208" spans="14:26">
      <c r="N208" s="46"/>
      <c r="O208" s="46"/>
      <c r="P208" s="46"/>
      <c r="X208" s="46"/>
      <c r="Y208" s="46"/>
      <c r="Z208" s="46"/>
    </row>
    <row r="209" spans="14:26">
      <c r="N209" s="46"/>
      <c r="O209" s="46"/>
      <c r="P209" s="46"/>
      <c r="X209" s="46"/>
      <c r="Y209" s="46"/>
      <c r="Z209" s="46"/>
    </row>
    <row r="210" spans="14:26">
      <c r="N210" s="46"/>
      <c r="O210" s="46"/>
      <c r="P210" s="46"/>
      <c r="X210" s="46"/>
      <c r="Y210" s="46"/>
      <c r="Z210" s="46"/>
    </row>
    <row r="211" spans="14:26">
      <c r="N211" s="46"/>
      <c r="O211" s="46"/>
      <c r="P211" s="46"/>
      <c r="X211" s="46"/>
      <c r="Y211" s="46"/>
      <c r="Z211" s="46"/>
    </row>
    <row r="212" spans="14:26">
      <c r="N212" s="46"/>
      <c r="O212" s="46"/>
      <c r="P212" s="46"/>
      <c r="X212" s="46"/>
      <c r="Y212" s="46"/>
      <c r="Z212" s="46"/>
    </row>
    <row r="213" spans="14:26">
      <c r="N213" s="46"/>
      <c r="O213" s="46"/>
      <c r="P213" s="46"/>
      <c r="X213" s="46"/>
      <c r="Y213" s="46"/>
      <c r="Z213" s="46"/>
    </row>
    <row r="214" spans="14:26">
      <c r="N214" s="46"/>
      <c r="O214" s="46"/>
      <c r="P214" s="46"/>
      <c r="X214" s="46"/>
      <c r="Y214" s="46"/>
      <c r="Z214" s="46"/>
    </row>
    <row r="215" spans="14:26">
      <c r="N215" s="46"/>
      <c r="O215" s="46"/>
      <c r="P215" s="46"/>
      <c r="X215" s="46"/>
      <c r="Y215" s="46"/>
      <c r="Z215" s="46"/>
    </row>
    <row r="216" spans="14:26">
      <c r="N216" s="46"/>
      <c r="O216" s="46"/>
      <c r="P216" s="46"/>
      <c r="X216" s="46"/>
      <c r="Y216" s="46"/>
      <c r="Z216" s="46"/>
    </row>
    <row r="217" spans="14:26">
      <c r="N217" s="46"/>
      <c r="O217" s="46"/>
      <c r="P217" s="46"/>
      <c r="X217" s="46"/>
      <c r="Y217" s="46"/>
      <c r="Z217" s="46"/>
    </row>
    <row r="218" spans="14:26">
      <c r="N218" s="46"/>
      <c r="O218" s="46"/>
      <c r="P218" s="46"/>
      <c r="X218" s="46"/>
      <c r="Y218" s="46"/>
      <c r="Z218" s="46"/>
    </row>
    <row r="219" spans="14:26">
      <c r="N219" s="46"/>
      <c r="O219" s="46"/>
      <c r="P219" s="46"/>
      <c r="X219" s="46"/>
      <c r="Y219" s="46"/>
      <c r="Z219" s="46"/>
    </row>
    <row r="220" spans="14:26">
      <c r="N220" s="46"/>
      <c r="O220" s="46"/>
      <c r="P220" s="46"/>
      <c r="X220" s="46"/>
      <c r="Y220" s="46"/>
      <c r="Z220" s="46"/>
    </row>
    <row r="221" spans="14:26">
      <c r="N221" s="46"/>
      <c r="O221" s="46"/>
      <c r="P221" s="46"/>
      <c r="X221" s="46"/>
      <c r="Y221" s="46"/>
      <c r="Z221" s="46"/>
    </row>
    <row r="222" spans="14:26">
      <c r="N222" s="46"/>
      <c r="O222" s="46"/>
      <c r="P222" s="46"/>
      <c r="X222" s="46"/>
      <c r="Y222" s="46"/>
      <c r="Z222" s="46"/>
    </row>
    <row r="223" spans="14:26">
      <c r="N223" s="46"/>
      <c r="O223" s="46"/>
      <c r="P223" s="46"/>
      <c r="X223" s="46"/>
      <c r="Y223" s="46"/>
      <c r="Z223" s="46"/>
    </row>
    <row r="224" spans="14:26">
      <c r="N224" s="46"/>
      <c r="O224" s="46"/>
      <c r="P224" s="46"/>
      <c r="X224" s="46"/>
      <c r="Y224" s="46"/>
      <c r="Z224" s="46"/>
    </row>
    <row r="225" spans="14:26">
      <c r="N225" s="46"/>
      <c r="O225" s="46"/>
      <c r="P225" s="46"/>
      <c r="X225" s="46"/>
      <c r="Y225" s="46"/>
      <c r="Z225" s="46"/>
    </row>
    <row r="226" spans="14:26">
      <c r="N226" s="46"/>
      <c r="O226" s="46"/>
      <c r="P226" s="46"/>
      <c r="X226" s="46"/>
      <c r="Y226" s="46"/>
      <c r="Z226" s="46"/>
    </row>
    <row r="227" spans="14:26">
      <c r="N227" s="46"/>
      <c r="O227" s="46"/>
      <c r="P227" s="46"/>
      <c r="X227" s="46"/>
      <c r="Y227" s="46"/>
      <c r="Z227" s="46"/>
    </row>
    <row r="228" spans="14:26">
      <c r="N228" s="46"/>
      <c r="O228" s="46"/>
      <c r="P228" s="46"/>
      <c r="X228" s="46"/>
      <c r="Y228" s="46"/>
      <c r="Z228" s="46"/>
    </row>
    <row r="229" spans="14:26">
      <c r="N229" s="46"/>
      <c r="O229" s="46"/>
      <c r="P229" s="46"/>
      <c r="X229" s="46"/>
      <c r="Y229" s="46"/>
      <c r="Z229" s="46"/>
    </row>
    <row r="230" spans="14:26">
      <c r="N230" s="46"/>
      <c r="O230" s="46"/>
      <c r="P230" s="46"/>
      <c r="X230" s="46"/>
      <c r="Y230" s="46"/>
      <c r="Z230" s="46"/>
    </row>
    <row r="231" spans="14:26">
      <c r="N231" s="46"/>
      <c r="O231" s="46"/>
      <c r="P231" s="46"/>
      <c r="X231" s="46"/>
      <c r="Y231" s="46"/>
      <c r="Z231" s="46"/>
    </row>
    <row r="232" spans="14:26">
      <c r="N232" s="46"/>
      <c r="O232" s="46"/>
      <c r="P232" s="46"/>
      <c r="X232" s="46"/>
      <c r="Y232" s="46"/>
      <c r="Z232" s="46"/>
    </row>
    <row r="233" spans="14:26">
      <c r="N233" s="46"/>
      <c r="O233" s="46"/>
      <c r="P233" s="46"/>
      <c r="X233" s="46"/>
      <c r="Y233" s="46"/>
      <c r="Z233" s="46"/>
    </row>
    <row r="234" spans="14:26">
      <c r="N234" s="46"/>
      <c r="O234" s="46"/>
      <c r="P234" s="46"/>
      <c r="X234" s="46"/>
      <c r="Y234" s="46"/>
      <c r="Z234" s="46"/>
    </row>
    <row r="235" spans="14:26">
      <c r="N235" s="46"/>
      <c r="O235" s="46"/>
      <c r="P235" s="46"/>
      <c r="X235" s="46"/>
      <c r="Y235" s="46"/>
      <c r="Z235" s="46"/>
    </row>
    <row r="236" spans="14:26">
      <c r="N236" s="46"/>
      <c r="O236" s="46"/>
      <c r="P236" s="46"/>
      <c r="X236" s="46"/>
      <c r="Y236" s="46"/>
      <c r="Z236" s="46"/>
    </row>
    <row r="237" spans="14:26">
      <c r="N237" s="46"/>
      <c r="O237" s="46"/>
      <c r="P237" s="46"/>
      <c r="X237" s="46"/>
      <c r="Y237" s="46"/>
      <c r="Z237" s="46"/>
    </row>
    <row r="238" spans="14:26">
      <c r="N238" s="46"/>
      <c r="O238" s="46"/>
      <c r="P238" s="46"/>
      <c r="X238" s="46"/>
      <c r="Y238" s="46"/>
      <c r="Z238" s="46"/>
    </row>
    <row r="239" spans="14:26">
      <c r="N239" s="46"/>
      <c r="O239" s="46"/>
      <c r="P239" s="46"/>
      <c r="X239" s="46"/>
      <c r="Y239" s="46"/>
      <c r="Z239" s="46"/>
    </row>
    <row r="240" spans="14:26">
      <c r="N240" s="46"/>
      <c r="O240" s="46"/>
      <c r="P240" s="46"/>
      <c r="X240" s="46"/>
      <c r="Y240" s="46"/>
      <c r="Z240" s="46"/>
    </row>
    <row r="241" spans="14:26">
      <c r="N241" s="46"/>
      <c r="O241" s="46"/>
      <c r="P241" s="46"/>
      <c r="X241" s="46"/>
      <c r="Y241" s="46"/>
      <c r="Z241" s="46"/>
    </row>
    <row r="242" spans="14:26">
      <c r="N242" s="46"/>
      <c r="O242" s="46"/>
      <c r="P242" s="46"/>
      <c r="X242" s="46"/>
      <c r="Y242" s="46"/>
      <c r="Z242" s="46"/>
    </row>
    <row r="243" spans="14:26">
      <c r="N243" s="46"/>
      <c r="O243" s="46"/>
      <c r="P243" s="46"/>
      <c r="X243" s="46"/>
      <c r="Y243" s="46"/>
      <c r="Z243" s="46"/>
    </row>
    <row r="244" spans="14:26">
      <c r="N244" s="46"/>
      <c r="O244" s="46"/>
      <c r="P244" s="46"/>
      <c r="X244" s="46"/>
      <c r="Y244" s="46"/>
      <c r="Z244" s="46"/>
    </row>
    <row r="245" spans="14:26">
      <c r="N245" s="46"/>
      <c r="O245" s="46"/>
      <c r="P245" s="46"/>
      <c r="X245" s="46"/>
      <c r="Y245" s="46"/>
      <c r="Z245" s="46"/>
    </row>
    <row r="246" spans="14:26">
      <c r="N246" s="46"/>
      <c r="O246" s="46"/>
      <c r="P246" s="46"/>
      <c r="X246" s="46"/>
      <c r="Y246" s="46"/>
      <c r="Z246" s="46"/>
    </row>
    <row r="247" spans="14:26">
      <c r="N247" s="46"/>
      <c r="O247" s="46"/>
      <c r="P247" s="46"/>
      <c r="X247" s="46"/>
      <c r="Y247" s="46"/>
      <c r="Z247" s="46"/>
    </row>
    <row r="248" spans="14:26">
      <c r="N248" s="46"/>
      <c r="O248" s="46"/>
      <c r="P248" s="46"/>
      <c r="X248" s="46"/>
      <c r="Y248" s="46"/>
      <c r="Z248" s="46"/>
    </row>
    <row r="249" spans="14:26">
      <c r="N249" s="46"/>
      <c r="O249" s="46"/>
      <c r="P249" s="46"/>
      <c r="X249" s="46"/>
      <c r="Y249" s="46"/>
      <c r="Z249" s="46"/>
    </row>
    <row r="250" spans="14:26">
      <c r="N250" s="46"/>
      <c r="O250" s="46"/>
      <c r="P250" s="46"/>
      <c r="X250" s="46"/>
      <c r="Y250" s="46"/>
      <c r="Z250" s="46"/>
    </row>
    <row r="251" spans="14:26">
      <c r="N251" s="46"/>
      <c r="O251" s="46"/>
      <c r="P251" s="46"/>
      <c r="X251" s="46"/>
      <c r="Y251" s="46"/>
      <c r="Z251" s="46"/>
    </row>
    <row r="252" spans="14:26">
      <c r="N252" s="46"/>
      <c r="O252" s="46"/>
      <c r="P252" s="46"/>
      <c r="X252" s="46"/>
      <c r="Y252" s="46"/>
      <c r="Z252" s="46"/>
    </row>
    <row r="253" spans="14:26">
      <c r="N253" s="46"/>
      <c r="O253" s="46"/>
      <c r="P253" s="46"/>
      <c r="X253" s="46"/>
      <c r="Y253" s="46"/>
      <c r="Z253" s="46"/>
    </row>
    <row r="254" spans="14:26">
      <c r="N254" s="46"/>
      <c r="O254" s="46"/>
      <c r="P254" s="46"/>
      <c r="X254" s="46"/>
      <c r="Y254" s="46"/>
      <c r="Z254" s="46"/>
    </row>
    <row r="255" spans="14:26">
      <c r="N255" s="46"/>
      <c r="O255" s="46"/>
      <c r="P255" s="46"/>
      <c r="X255" s="46"/>
      <c r="Y255" s="46"/>
      <c r="Z255" s="46"/>
    </row>
    <row r="256" spans="14:26">
      <c r="N256" s="46"/>
      <c r="O256" s="46"/>
      <c r="P256" s="46"/>
      <c r="X256" s="46"/>
      <c r="Y256" s="46"/>
      <c r="Z256" s="46"/>
    </row>
    <row r="257" spans="14:26">
      <c r="N257" s="46"/>
      <c r="O257" s="46"/>
      <c r="P257" s="46"/>
      <c r="X257" s="46"/>
      <c r="Y257" s="46"/>
      <c r="Z257" s="46"/>
    </row>
    <row r="258" spans="14:26">
      <c r="N258" s="46"/>
      <c r="O258" s="46"/>
      <c r="P258" s="46"/>
      <c r="X258" s="46"/>
      <c r="Y258" s="46"/>
      <c r="Z258" s="46"/>
    </row>
    <row r="259" spans="14:26">
      <c r="N259" s="46"/>
      <c r="O259" s="46"/>
      <c r="P259" s="46"/>
      <c r="X259" s="46"/>
      <c r="Y259" s="46"/>
      <c r="Z259" s="46"/>
    </row>
    <row r="260" spans="14:26">
      <c r="N260" s="46"/>
      <c r="O260" s="46"/>
      <c r="P260" s="46"/>
      <c r="X260" s="46"/>
      <c r="Y260" s="46"/>
      <c r="Z260" s="46"/>
    </row>
    <row r="261" spans="14:26">
      <c r="N261" s="46"/>
      <c r="O261" s="46"/>
      <c r="P261" s="46"/>
      <c r="X261" s="46"/>
      <c r="Y261" s="46"/>
      <c r="Z261" s="46"/>
    </row>
    <row r="262" spans="14:26">
      <c r="N262" s="46"/>
      <c r="O262" s="46"/>
      <c r="P262" s="46"/>
      <c r="X262" s="46"/>
      <c r="Y262" s="46"/>
      <c r="Z262" s="46"/>
    </row>
    <row r="263" spans="14:26">
      <c r="N263" s="46"/>
      <c r="O263" s="46"/>
      <c r="P263" s="46"/>
      <c r="X263" s="46"/>
      <c r="Y263" s="46"/>
      <c r="Z263" s="46"/>
    </row>
    <row r="264" spans="14:26">
      <c r="N264" s="46"/>
      <c r="O264" s="46"/>
      <c r="P264" s="46"/>
      <c r="X264" s="46"/>
      <c r="Y264" s="46"/>
      <c r="Z264" s="46"/>
    </row>
    <row r="265" spans="14:26">
      <c r="N265" s="46"/>
      <c r="O265" s="46"/>
      <c r="P265" s="46"/>
      <c r="X265" s="46"/>
      <c r="Y265" s="46"/>
      <c r="Z265" s="46"/>
    </row>
    <row r="266" spans="14:26">
      <c r="N266" s="46"/>
      <c r="O266" s="46"/>
      <c r="P266" s="46"/>
      <c r="X266" s="46"/>
      <c r="Y266" s="46"/>
      <c r="Z266" s="46"/>
    </row>
    <row r="267" spans="14:26">
      <c r="N267" s="46"/>
      <c r="O267" s="46"/>
      <c r="P267" s="46"/>
      <c r="X267" s="46"/>
      <c r="Y267" s="46"/>
      <c r="Z267" s="46"/>
    </row>
    <row r="268" spans="14:26">
      <c r="N268" s="46"/>
      <c r="O268" s="46"/>
      <c r="P268" s="46"/>
      <c r="X268" s="46"/>
      <c r="Y268" s="46"/>
      <c r="Z268" s="46"/>
    </row>
    <row r="269" spans="14:26">
      <c r="N269" s="46"/>
      <c r="O269" s="46"/>
      <c r="P269" s="46"/>
      <c r="X269" s="46"/>
      <c r="Y269" s="46"/>
      <c r="Z269" s="46"/>
    </row>
    <row r="270" spans="14:26">
      <c r="N270" s="46"/>
      <c r="O270" s="46"/>
      <c r="P270" s="46"/>
      <c r="X270" s="46"/>
      <c r="Y270" s="46"/>
      <c r="Z270" s="46"/>
    </row>
    <row r="271" spans="14:26">
      <c r="N271" s="46"/>
      <c r="O271" s="46"/>
      <c r="P271" s="46"/>
      <c r="X271" s="46"/>
      <c r="Y271" s="46"/>
      <c r="Z271" s="46"/>
    </row>
    <row r="272" spans="14:26">
      <c r="N272" s="46"/>
      <c r="O272" s="46"/>
      <c r="P272" s="46"/>
      <c r="X272" s="46"/>
      <c r="Y272" s="46"/>
      <c r="Z272" s="46"/>
    </row>
    <row r="273" spans="14:26">
      <c r="N273" s="46"/>
      <c r="O273" s="46"/>
      <c r="P273" s="46"/>
      <c r="X273" s="46"/>
      <c r="Y273" s="46"/>
      <c r="Z273" s="46"/>
    </row>
    <row r="274" spans="14:26">
      <c r="N274" s="46"/>
      <c r="O274" s="46"/>
      <c r="P274" s="46"/>
      <c r="X274" s="46"/>
      <c r="Y274" s="46"/>
      <c r="Z274" s="46"/>
    </row>
    <row r="275" spans="14:26">
      <c r="N275" s="46"/>
      <c r="O275" s="46"/>
      <c r="P275" s="46"/>
      <c r="X275" s="46"/>
      <c r="Y275" s="46"/>
      <c r="Z275" s="46"/>
    </row>
    <row r="276" spans="14:26">
      <c r="N276" s="46"/>
      <c r="O276" s="46"/>
      <c r="P276" s="46"/>
      <c r="X276" s="46"/>
      <c r="Y276" s="46"/>
      <c r="Z276" s="46"/>
    </row>
    <row r="277" spans="14:26">
      <c r="N277" s="46"/>
      <c r="O277" s="46"/>
      <c r="P277" s="46"/>
      <c r="X277" s="46"/>
      <c r="Y277" s="46"/>
      <c r="Z277" s="46"/>
    </row>
    <row r="278" spans="14:26">
      <c r="N278" s="46"/>
      <c r="O278" s="46"/>
      <c r="P278" s="46"/>
      <c r="X278" s="46"/>
      <c r="Y278" s="46"/>
      <c r="Z278" s="46"/>
    </row>
    <row r="279" spans="14:26">
      <c r="N279" s="46"/>
      <c r="O279" s="46"/>
      <c r="P279" s="46"/>
      <c r="X279" s="46"/>
      <c r="Y279" s="46"/>
      <c r="Z279" s="46"/>
    </row>
    <row r="280" spans="14:26">
      <c r="N280" s="46"/>
      <c r="O280" s="46"/>
      <c r="P280" s="46"/>
      <c r="X280" s="46"/>
      <c r="Y280" s="46"/>
      <c r="Z280" s="46"/>
    </row>
    <row r="281" spans="14:26">
      <c r="N281" s="46"/>
      <c r="O281" s="46"/>
      <c r="P281" s="46"/>
      <c r="X281" s="46"/>
      <c r="Y281" s="46"/>
      <c r="Z281" s="46"/>
    </row>
    <row r="282" spans="14:26">
      <c r="N282" s="46"/>
      <c r="O282" s="46"/>
      <c r="P282" s="46"/>
      <c r="X282" s="46"/>
      <c r="Y282" s="46"/>
      <c r="Z282" s="46"/>
    </row>
    <row r="283" spans="14:26">
      <c r="N283" s="46"/>
      <c r="O283" s="46"/>
      <c r="P283" s="46"/>
      <c r="X283" s="46"/>
      <c r="Y283" s="46"/>
      <c r="Z283" s="46"/>
    </row>
    <row r="284" spans="14:26">
      <c r="N284" s="46"/>
      <c r="O284" s="46"/>
      <c r="P284" s="46"/>
      <c r="X284" s="46"/>
      <c r="Y284" s="46"/>
      <c r="Z284" s="46"/>
    </row>
    <row r="285" spans="14:26">
      <c r="N285" s="46"/>
      <c r="O285" s="46"/>
      <c r="P285" s="46"/>
      <c r="X285" s="46"/>
      <c r="Y285" s="46"/>
      <c r="Z285" s="46"/>
    </row>
    <row r="286" spans="14:26">
      <c r="N286" s="46"/>
      <c r="O286" s="46"/>
      <c r="P286" s="46"/>
      <c r="X286" s="46"/>
      <c r="Y286" s="46"/>
      <c r="Z286" s="46"/>
    </row>
    <row r="287" spans="14:26">
      <c r="N287" s="46"/>
      <c r="O287" s="46"/>
      <c r="P287" s="46"/>
      <c r="X287" s="46"/>
      <c r="Y287" s="46"/>
      <c r="Z287" s="46"/>
    </row>
    <row r="288" spans="14:26">
      <c r="N288" s="46"/>
      <c r="O288" s="46"/>
      <c r="P288" s="46"/>
      <c r="X288" s="46"/>
      <c r="Y288" s="46"/>
      <c r="Z288" s="46"/>
    </row>
    <row r="289" spans="14:26">
      <c r="N289" s="46"/>
      <c r="O289" s="46"/>
      <c r="P289" s="46"/>
      <c r="X289" s="46"/>
      <c r="Y289" s="46"/>
      <c r="Z289" s="46"/>
    </row>
    <row r="290" spans="14:26">
      <c r="N290" s="46"/>
      <c r="O290" s="46"/>
      <c r="P290" s="46"/>
      <c r="X290" s="46"/>
      <c r="Y290" s="46"/>
      <c r="Z290" s="46"/>
    </row>
    <row r="291" spans="14:26">
      <c r="N291" s="46"/>
      <c r="O291" s="46"/>
      <c r="P291" s="46"/>
      <c r="X291" s="46"/>
      <c r="Y291" s="46"/>
      <c r="Z291" s="46"/>
    </row>
    <row r="292" spans="14:26">
      <c r="O292" s="46"/>
      <c r="P292" s="46"/>
      <c r="Y292" s="46"/>
      <c r="Z292" s="46"/>
    </row>
    <row r="293" spans="14:26">
      <c r="O293" s="46"/>
      <c r="Y293" s="46"/>
    </row>
    <row r="294" spans="14:26">
      <c r="O294" s="46"/>
      <c r="Y294" s="46"/>
    </row>
    <row r="295" spans="14:26">
      <c r="O295" s="46"/>
      <c r="Y295" s="46"/>
    </row>
    <row r="296" spans="14:26">
      <c r="O296" s="46"/>
      <c r="Y296" s="46"/>
    </row>
    <row r="297" spans="14:26">
      <c r="O297" s="46"/>
      <c r="Y297" s="46"/>
    </row>
    <row r="298" spans="14:26">
      <c r="O298" s="46"/>
      <c r="Y298" s="46"/>
    </row>
    <row r="299" spans="14:26">
      <c r="O299" s="46"/>
      <c r="Y299" s="46"/>
    </row>
    <row r="300" spans="14:26">
      <c r="O300" s="46"/>
      <c r="Y300" s="46"/>
    </row>
    <row r="301" spans="14:26">
      <c r="O301" s="46"/>
      <c r="Y301" s="46"/>
    </row>
    <row r="302" spans="14:26">
      <c r="O302" s="46"/>
      <c r="Y302" s="46"/>
    </row>
    <row r="303" spans="14:26">
      <c r="O303" s="46"/>
      <c r="Y303" s="46"/>
    </row>
    <row r="304" spans="14:26">
      <c r="O304" s="46"/>
      <c r="Y304" s="46"/>
    </row>
    <row r="305" spans="15:25">
      <c r="O305" s="46"/>
      <c r="Y305" s="46"/>
    </row>
    <row r="306" spans="15:25">
      <c r="O306" s="46"/>
      <c r="Y306" s="46"/>
    </row>
    <row r="307" spans="15:25">
      <c r="O307" s="46"/>
      <c r="Y307" s="46"/>
    </row>
    <row r="308" spans="15:25">
      <c r="O308" s="46"/>
      <c r="Y308" s="46"/>
    </row>
    <row r="309" spans="15:25">
      <c r="O309" s="46"/>
      <c r="Y309" s="46"/>
    </row>
    <row r="310" spans="15:25">
      <c r="O310" s="46"/>
      <c r="Y310" s="46"/>
    </row>
    <row r="311" spans="15:25">
      <c r="O311" s="46"/>
      <c r="Y311" s="46"/>
    </row>
    <row r="312" spans="15:25">
      <c r="O312" s="46"/>
      <c r="Y312" s="46"/>
    </row>
    <row r="313" spans="15:25">
      <c r="O313" s="46"/>
      <c r="Y313" s="46"/>
    </row>
    <row r="314" spans="15:25">
      <c r="O314" s="46"/>
      <c r="Y314" s="46"/>
    </row>
    <row r="315" spans="15:25">
      <c r="O315" s="46"/>
      <c r="Y315" s="46"/>
    </row>
    <row r="316" spans="15:25">
      <c r="O316" s="46"/>
      <c r="Y316" s="46"/>
    </row>
    <row r="317" spans="15:25">
      <c r="O317" s="46"/>
      <c r="Y317" s="46"/>
    </row>
    <row r="318" spans="15:25">
      <c r="O318" s="46"/>
      <c r="Y318" s="46"/>
    </row>
    <row r="319" spans="15:25">
      <c r="O319" s="46"/>
      <c r="Y319" s="46"/>
    </row>
    <row r="320" spans="15:25">
      <c r="O320" s="46"/>
      <c r="Y320" s="46"/>
    </row>
    <row r="321" spans="15:25">
      <c r="O321" s="46"/>
      <c r="Y321" s="46"/>
    </row>
    <row r="322" spans="15:25">
      <c r="O322" s="46"/>
      <c r="Y322" s="46"/>
    </row>
    <row r="323" spans="15:25">
      <c r="O323" s="46"/>
      <c r="Y323" s="46"/>
    </row>
    <row r="324" spans="15:25">
      <c r="O324" s="46"/>
      <c r="Y324" s="46"/>
    </row>
    <row r="325" spans="15:25">
      <c r="O325" s="46"/>
      <c r="Y325" s="46"/>
    </row>
    <row r="326" spans="15:25">
      <c r="O326" s="46"/>
      <c r="Y326" s="46"/>
    </row>
    <row r="327" spans="15:25">
      <c r="O327" s="46"/>
      <c r="Y327" s="46"/>
    </row>
    <row r="328" spans="15:25">
      <c r="O328" s="46"/>
      <c r="Y328" s="46"/>
    </row>
    <row r="329" spans="15:25">
      <c r="O329" s="46"/>
      <c r="Y329" s="46"/>
    </row>
    <row r="330" spans="15:25">
      <c r="O330" s="46"/>
      <c r="Y330" s="46"/>
    </row>
    <row r="331" spans="15:25">
      <c r="O331" s="46"/>
      <c r="Y331" s="46"/>
    </row>
    <row r="332" spans="15:25">
      <c r="O332" s="46"/>
      <c r="Y332" s="46"/>
    </row>
    <row r="333" spans="15:25">
      <c r="O333" s="46"/>
      <c r="Y333" s="46"/>
    </row>
    <row r="334" spans="15:25">
      <c r="O334" s="46"/>
      <c r="Y334" s="46"/>
    </row>
    <row r="335" spans="15:25">
      <c r="O335" s="46"/>
      <c r="Y335" s="46"/>
    </row>
    <row r="336" spans="15:25">
      <c r="O336" s="46"/>
      <c r="Y336" s="46"/>
    </row>
    <row r="337" spans="15:25">
      <c r="O337" s="46"/>
      <c r="Y337" s="46"/>
    </row>
    <row r="338" spans="15:25">
      <c r="O338" s="46"/>
      <c r="Y338" s="46"/>
    </row>
    <row r="339" spans="15:25">
      <c r="O339" s="46"/>
      <c r="Y339" s="46"/>
    </row>
    <row r="340" spans="15:25">
      <c r="O340" s="46"/>
      <c r="Y340" s="46"/>
    </row>
    <row r="341" spans="15:25">
      <c r="O341" s="46"/>
      <c r="Y341" s="46"/>
    </row>
    <row r="342" spans="15:25">
      <c r="O342" s="46"/>
      <c r="Y342" s="46"/>
    </row>
    <row r="343" spans="15:25">
      <c r="O343" s="46"/>
      <c r="Y343" s="46"/>
    </row>
    <row r="344" spans="15:25">
      <c r="O344" s="46"/>
      <c r="Y344" s="46"/>
    </row>
    <row r="345" spans="15:25">
      <c r="O345" s="46"/>
      <c r="Y345" s="46"/>
    </row>
    <row r="346" spans="15:25">
      <c r="O346" s="46"/>
      <c r="Y346" s="46"/>
    </row>
    <row r="347" spans="15:25">
      <c r="O347" s="46"/>
      <c r="Y347" s="46"/>
    </row>
    <row r="348" spans="15:25">
      <c r="O348" s="46"/>
      <c r="Y348" s="46"/>
    </row>
    <row r="349" spans="15:25">
      <c r="O349" s="46"/>
      <c r="Y349" s="46"/>
    </row>
    <row r="350" spans="15:25">
      <c r="O350" s="46"/>
      <c r="Y350" s="46"/>
    </row>
    <row r="351" spans="15:25">
      <c r="O351" s="46"/>
      <c r="Y351" s="46"/>
    </row>
    <row r="352" spans="15:25">
      <c r="O352" s="46"/>
      <c r="Y352" s="46"/>
    </row>
    <row r="353" spans="15:25">
      <c r="O353" s="46"/>
      <c r="Y353" s="46"/>
    </row>
    <row r="354" spans="15:25">
      <c r="O354" s="46"/>
      <c r="Y354" s="46"/>
    </row>
    <row r="355" spans="15:25">
      <c r="O355" s="46"/>
      <c r="Y355" s="46"/>
    </row>
    <row r="356" spans="15:25">
      <c r="O356" s="46"/>
      <c r="Y356" s="46"/>
    </row>
    <row r="357" spans="15:25">
      <c r="O357" s="46"/>
      <c r="Y357" s="46"/>
    </row>
    <row r="358" spans="15:25">
      <c r="O358" s="46"/>
      <c r="Y358" s="46"/>
    </row>
    <row r="359" spans="15:25">
      <c r="O359" s="46"/>
      <c r="Y359" s="46"/>
    </row>
    <row r="360" spans="15:25">
      <c r="O360" s="46"/>
      <c r="Y360" s="46"/>
    </row>
    <row r="361" spans="15:25">
      <c r="O361" s="46"/>
      <c r="Y361" s="46"/>
    </row>
    <row r="362" spans="15:25">
      <c r="O362" s="46"/>
      <c r="Y362" s="46"/>
    </row>
    <row r="363" spans="15:25">
      <c r="O363" s="46"/>
      <c r="Y363" s="46"/>
    </row>
    <row r="364" spans="15:25">
      <c r="O364" s="46"/>
      <c r="Y364" s="46"/>
    </row>
    <row r="365" spans="15:25">
      <c r="O365" s="46"/>
      <c r="Y365" s="46"/>
    </row>
    <row r="366" spans="15:25">
      <c r="O366" s="46"/>
      <c r="Y366" s="46"/>
    </row>
    <row r="367" spans="15:25">
      <c r="O367" s="46"/>
      <c r="Y367" s="46"/>
    </row>
    <row r="368" spans="15:25">
      <c r="O368" s="46"/>
      <c r="Y368" s="46"/>
    </row>
    <row r="369" spans="15:25">
      <c r="O369" s="46"/>
      <c r="Y369" s="46"/>
    </row>
    <row r="370" spans="15:25">
      <c r="O370" s="46"/>
      <c r="Y370" s="46"/>
    </row>
    <row r="371" spans="15:25">
      <c r="O371" s="46"/>
      <c r="Y371" s="46"/>
    </row>
    <row r="372" spans="15:25">
      <c r="O372" s="46"/>
      <c r="Y372" s="46"/>
    </row>
    <row r="373" spans="15:25">
      <c r="O373" s="46"/>
      <c r="Y373" s="46"/>
    </row>
    <row r="374" spans="15:25">
      <c r="O374" s="46"/>
      <c r="Y374" s="46"/>
    </row>
    <row r="375" spans="15:25">
      <c r="O375" s="46"/>
      <c r="Y375" s="46"/>
    </row>
    <row r="376" spans="15:25">
      <c r="O376" s="46"/>
      <c r="Y376" s="46"/>
    </row>
    <row r="377" spans="15:25">
      <c r="O377" s="46"/>
      <c r="Y377" s="46"/>
    </row>
    <row r="378" spans="15:25">
      <c r="O378" s="46"/>
      <c r="Y378" s="46"/>
    </row>
    <row r="379" spans="15:25">
      <c r="O379" s="46"/>
      <c r="Y379" s="46"/>
    </row>
    <row r="380" spans="15:25">
      <c r="O380" s="46"/>
      <c r="Y380" s="46"/>
    </row>
    <row r="381" spans="15:25">
      <c r="O381" s="46"/>
      <c r="Y381" s="46"/>
    </row>
    <row r="382" spans="15:25">
      <c r="O382" s="46"/>
      <c r="Y382" s="46"/>
    </row>
    <row r="383" spans="15:25">
      <c r="O383" s="46"/>
      <c r="Y383" s="46"/>
    </row>
    <row r="384" spans="15:25">
      <c r="O384" s="46"/>
      <c r="Y384" s="46"/>
    </row>
    <row r="385" spans="15:25">
      <c r="O385" s="46"/>
      <c r="Y385" s="46"/>
    </row>
    <row r="386" spans="15:25">
      <c r="O386" s="46"/>
      <c r="Y386" s="46"/>
    </row>
    <row r="387" spans="15:25">
      <c r="O387" s="46"/>
      <c r="Y387" s="46"/>
    </row>
    <row r="388" spans="15:25">
      <c r="O388" s="46"/>
      <c r="Y388" s="46"/>
    </row>
    <row r="389" spans="15:25">
      <c r="O389" s="46"/>
      <c r="Y389" s="46"/>
    </row>
    <row r="390" spans="15:25">
      <c r="O390" s="46"/>
      <c r="Y390" s="46"/>
    </row>
    <row r="391" spans="15:25">
      <c r="O391" s="46"/>
      <c r="Y391" s="46"/>
    </row>
    <row r="392" spans="15:25">
      <c r="O392" s="46"/>
      <c r="Y392" s="46"/>
    </row>
    <row r="393" spans="15:25">
      <c r="O393" s="46"/>
      <c r="Y393" s="46"/>
    </row>
    <row r="394" spans="15:25">
      <c r="O394" s="46"/>
      <c r="Y394" s="46"/>
    </row>
    <row r="395" spans="15:25">
      <c r="O395" s="46"/>
      <c r="Y395" s="46"/>
    </row>
    <row r="396" spans="15:25">
      <c r="O396" s="46"/>
      <c r="Y396" s="46"/>
    </row>
    <row r="397" spans="15:25">
      <c r="O397" s="46"/>
      <c r="Y397" s="46"/>
    </row>
    <row r="398" spans="15:25">
      <c r="O398" s="46"/>
      <c r="Y398" s="46"/>
    </row>
    <row r="399" spans="15:25">
      <c r="O399" s="46"/>
      <c r="Y399" s="46"/>
    </row>
    <row r="400" spans="15:25">
      <c r="O400" s="46"/>
      <c r="Y400" s="46"/>
    </row>
    <row r="401" spans="15:25">
      <c r="O401" s="46"/>
      <c r="Y401" s="46"/>
    </row>
    <row r="402" spans="15:25">
      <c r="O402" s="46"/>
      <c r="Y402" s="46"/>
    </row>
    <row r="403" spans="15:25">
      <c r="O403" s="46"/>
      <c r="Y403" s="46"/>
    </row>
    <row r="404" spans="15:25">
      <c r="O404" s="46"/>
      <c r="Y404" s="46"/>
    </row>
    <row r="405" spans="15:25">
      <c r="O405" s="46"/>
      <c r="Y405" s="46"/>
    </row>
    <row r="406" spans="15:25">
      <c r="O406" s="46"/>
      <c r="Y406" s="46"/>
    </row>
    <row r="407" spans="15:25">
      <c r="O407" s="46"/>
      <c r="Y407" s="46"/>
    </row>
    <row r="408" spans="15:25">
      <c r="O408" s="46"/>
      <c r="Y408" s="46"/>
    </row>
    <row r="409" spans="15:25">
      <c r="O409" s="46"/>
      <c r="Y409" s="46"/>
    </row>
    <row r="410" spans="15:25">
      <c r="O410" s="46"/>
      <c r="Y410" s="46"/>
    </row>
    <row r="411" spans="15:25">
      <c r="O411" s="46"/>
      <c r="Y411" s="46"/>
    </row>
    <row r="412" spans="15:25">
      <c r="O412" s="46"/>
      <c r="Y412" s="46"/>
    </row>
    <row r="413" spans="15:25">
      <c r="O413" s="46"/>
      <c r="Y413" s="46"/>
    </row>
    <row r="414" spans="15:25">
      <c r="O414" s="46"/>
      <c r="Y414" s="46"/>
    </row>
    <row r="415" spans="15:25">
      <c r="O415" s="46"/>
      <c r="Y415" s="46"/>
    </row>
    <row r="416" spans="15:25">
      <c r="O416" s="46"/>
      <c r="Y416" s="46"/>
    </row>
    <row r="417" spans="15:25">
      <c r="O417" s="46"/>
      <c r="Y417" s="46"/>
    </row>
    <row r="418" spans="15:25">
      <c r="O418" s="46"/>
      <c r="Y418" s="46"/>
    </row>
    <row r="419" spans="15:25">
      <c r="O419" s="46"/>
      <c r="Y419" s="46"/>
    </row>
    <row r="420" spans="15:25">
      <c r="O420" s="46"/>
      <c r="Y420" s="46"/>
    </row>
    <row r="421" spans="15:25">
      <c r="O421" s="46"/>
      <c r="Y421" s="46"/>
    </row>
    <row r="422" spans="15:25">
      <c r="O422" s="46"/>
      <c r="Y422" s="46"/>
    </row>
    <row r="423" spans="15:25">
      <c r="O423" s="46"/>
      <c r="Y423" s="46"/>
    </row>
    <row r="424" spans="15:25">
      <c r="O424" s="46"/>
      <c r="Y424" s="46"/>
    </row>
    <row r="425" spans="15:25">
      <c r="O425" s="46"/>
      <c r="Y425" s="46"/>
    </row>
    <row r="426" spans="15:25">
      <c r="O426" s="46"/>
      <c r="Y426" s="46"/>
    </row>
    <row r="427" spans="15:25">
      <c r="O427" s="46"/>
      <c r="Y427" s="46"/>
    </row>
    <row r="428" spans="15:25">
      <c r="O428" s="46"/>
      <c r="Y428" s="46"/>
    </row>
    <row r="429" spans="15:25">
      <c r="O429" s="46"/>
      <c r="Y429" s="46"/>
    </row>
    <row r="430" spans="15:25">
      <c r="O430" s="46"/>
      <c r="Y430" s="46"/>
    </row>
    <row r="431" spans="15:25">
      <c r="O431" s="46"/>
      <c r="Y431" s="46"/>
    </row>
    <row r="432" spans="15:25">
      <c r="O432" s="46"/>
      <c r="Y432" s="46"/>
    </row>
    <row r="433" spans="15:25">
      <c r="O433" s="46"/>
      <c r="Y433" s="46"/>
    </row>
    <row r="434" spans="15:25">
      <c r="O434" s="46"/>
      <c r="Y434" s="46"/>
    </row>
    <row r="435" spans="15:25">
      <c r="O435" s="46"/>
      <c r="Y435" s="46"/>
    </row>
    <row r="436" spans="15:25">
      <c r="O436" s="46"/>
      <c r="Y436" s="46"/>
    </row>
    <row r="437" spans="15:25">
      <c r="O437" s="46"/>
      <c r="Y437" s="46"/>
    </row>
    <row r="438" spans="15:25">
      <c r="O438" s="46"/>
      <c r="Y438" s="46"/>
    </row>
    <row r="439" spans="15:25">
      <c r="O439" s="46"/>
      <c r="Y439" s="46"/>
    </row>
    <row r="440" spans="15:25">
      <c r="O440" s="46"/>
      <c r="Y440" s="46"/>
    </row>
    <row r="441" spans="15:25">
      <c r="O441" s="46"/>
      <c r="Y441" s="46"/>
    </row>
    <row r="442" spans="15:25">
      <c r="O442" s="46"/>
      <c r="Y442" s="46"/>
    </row>
    <row r="443" spans="15:25">
      <c r="O443" s="46"/>
      <c r="Y443" s="46"/>
    </row>
    <row r="444" spans="15:25">
      <c r="O444" s="46"/>
      <c r="Y444" s="46"/>
    </row>
    <row r="445" spans="15:25">
      <c r="O445" s="46"/>
      <c r="Y445" s="46"/>
    </row>
    <row r="446" spans="15:25">
      <c r="O446" s="46"/>
      <c r="Y446" s="46"/>
    </row>
    <row r="447" spans="15:25">
      <c r="O447" s="46"/>
      <c r="Y447" s="46"/>
    </row>
    <row r="448" spans="15:25">
      <c r="O448" s="46"/>
      <c r="Y448" s="46"/>
    </row>
    <row r="449" spans="15:25">
      <c r="O449" s="46"/>
      <c r="Y449" s="46"/>
    </row>
    <row r="450" spans="15:25">
      <c r="O450" s="46"/>
      <c r="Y450" s="46"/>
    </row>
    <row r="451" spans="15:25">
      <c r="O451" s="46"/>
      <c r="Y451" s="46"/>
    </row>
    <row r="452" spans="15:25">
      <c r="O452" s="46"/>
      <c r="Y452" s="46"/>
    </row>
    <row r="453" spans="15:25">
      <c r="O453" s="46"/>
      <c r="Y453" s="46"/>
    </row>
    <row r="454" spans="15:25">
      <c r="O454" s="46"/>
      <c r="Y454" s="46"/>
    </row>
    <row r="455" spans="15:25">
      <c r="O455" s="46"/>
      <c r="Y455" s="46"/>
    </row>
    <row r="456" spans="15:25">
      <c r="O456" s="46"/>
      <c r="Y456" s="46"/>
    </row>
    <row r="457" spans="15:25">
      <c r="O457" s="46"/>
      <c r="Y457" s="46"/>
    </row>
    <row r="458" spans="15:25">
      <c r="O458" s="46"/>
      <c r="Y458" s="46"/>
    </row>
    <row r="459" spans="15:25">
      <c r="O459" s="46"/>
      <c r="Y459" s="46"/>
    </row>
    <row r="460" spans="15:25">
      <c r="O460" s="46"/>
      <c r="Y460" s="46"/>
    </row>
    <row r="461" spans="15:25">
      <c r="O461" s="46"/>
      <c r="Y461" s="46"/>
    </row>
    <row r="462" spans="15:25">
      <c r="O462" s="46"/>
      <c r="Y462" s="46"/>
    </row>
    <row r="463" spans="15:25">
      <c r="O463" s="46"/>
      <c r="Y463" s="46"/>
    </row>
    <row r="464" spans="15:25">
      <c r="O464" s="46"/>
      <c r="Y464" s="46"/>
    </row>
    <row r="465" spans="15:25">
      <c r="O465" s="46"/>
      <c r="Y465" s="46"/>
    </row>
    <row r="466" spans="15:25">
      <c r="O466" s="46"/>
      <c r="Y466" s="46"/>
    </row>
    <row r="467" spans="15:25">
      <c r="O467" s="46"/>
      <c r="Y467" s="46"/>
    </row>
    <row r="468" spans="15:25">
      <c r="O468" s="46"/>
      <c r="Y468" s="46"/>
    </row>
    <row r="469" spans="15:25">
      <c r="O469" s="46"/>
      <c r="Y469" s="46"/>
    </row>
    <row r="470" spans="15:25">
      <c r="O470" s="46"/>
      <c r="Y470" s="46"/>
    </row>
    <row r="471" spans="15:25">
      <c r="O471" s="46"/>
      <c r="Y471" s="46"/>
    </row>
    <row r="472" spans="15:25">
      <c r="O472" s="46"/>
      <c r="Y472" s="46"/>
    </row>
    <row r="473" spans="15:25">
      <c r="O473" s="46"/>
      <c r="Y473" s="46"/>
    </row>
    <row r="474" spans="15:25">
      <c r="O474" s="46"/>
      <c r="Y474" s="46"/>
    </row>
    <row r="475" spans="15:25">
      <c r="O475" s="46"/>
      <c r="Y475" s="46"/>
    </row>
    <row r="476" spans="15:25">
      <c r="O476" s="46"/>
      <c r="Y476" s="46"/>
    </row>
    <row r="477" spans="15:25">
      <c r="O477" s="46"/>
      <c r="Y477" s="46"/>
    </row>
    <row r="478" spans="15:25">
      <c r="O478" s="46"/>
      <c r="Y478" s="46"/>
    </row>
    <row r="479" spans="15:25">
      <c r="O479" s="46"/>
      <c r="Y479" s="46"/>
    </row>
    <row r="480" spans="15:25">
      <c r="O480" s="46"/>
      <c r="Y480" s="46"/>
    </row>
    <row r="481" spans="15:25">
      <c r="O481" s="46"/>
      <c r="Y481" s="46"/>
    </row>
    <row r="482" spans="15:25">
      <c r="O482" s="46"/>
      <c r="Y482" s="46"/>
    </row>
    <row r="483" spans="15:25">
      <c r="O483" s="46"/>
      <c r="Y483" s="46"/>
    </row>
    <row r="484" spans="15:25">
      <c r="O484" s="46"/>
      <c r="Y484" s="46"/>
    </row>
    <row r="485" spans="15:25">
      <c r="O485" s="46"/>
      <c r="Y485" s="46"/>
    </row>
    <row r="486" spans="15:25">
      <c r="O486" s="46"/>
      <c r="Y486" s="46"/>
    </row>
    <row r="487" spans="15:25">
      <c r="O487" s="46"/>
      <c r="Y487" s="46"/>
    </row>
    <row r="488" spans="15:25">
      <c r="O488" s="46"/>
      <c r="Y488" s="46"/>
    </row>
    <row r="489" spans="15:25">
      <c r="O489" s="46"/>
      <c r="Y489" s="46"/>
    </row>
    <row r="490" spans="15:25">
      <c r="O490" s="46"/>
      <c r="Y490" s="46"/>
    </row>
    <row r="491" spans="15:25">
      <c r="O491" s="46"/>
      <c r="Y491" s="46"/>
    </row>
    <row r="492" spans="15:25">
      <c r="O492" s="46"/>
      <c r="Y492" s="46"/>
    </row>
    <row r="493" spans="15:25">
      <c r="O493" s="46"/>
      <c r="Y493" s="46"/>
    </row>
    <row r="494" spans="15:25">
      <c r="O494" s="46"/>
      <c r="Y494" s="46"/>
    </row>
    <row r="495" spans="15:25">
      <c r="O495" s="46"/>
      <c r="Y495" s="46"/>
    </row>
    <row r="496" spans="15:25">
      <c r="O496" s="46"/>
      <c r="Y496" s="46"/>
    </row>
    <row r="497" spans="15:25">
      <c r="O497" s="46"/>
      <c r="Y497" s="46"/>
    </row>
    <row r="498" spans="15:25">
      <c r="O498" s="46"/>
      <c r="Y498" s="46"/>
    </row>
    <row r="499" spans="15:25">
      <c r="O499" s="46"/>
      <c r="Y499" s="46"/>
    </row>
    <row r="500" spans="15:25">
      <c r="O500" s="46"/>
      <c r="Y500" s="46"/>
    </row>
    <row r="501" spans="15:25">
      <c r="O501" s="46"/>
      <c r="Y501" s="46"/>
    </row>
    <row r="502" spans="15:25">
      <c r="O502" s="46"/>
      <c r="Y502" s="46"/>
    </row>
    <row r="503" spans="15:25">
      <c r="O503" s="46"/>
      <c r="Y503" s="46"/>
    </row>
    <row r="504" spans="15:25">
      <c r="O504" s="46"/>
      <c r="Y504" s="46"/>
    </row>
    <row r="505" spans="15:25">
      <c r="O505" s="46"/>
      <c r="Y505" s="46"/>
    </row>
    <row r="506" spans="15:25">
      <c r="O506" s="46"/>
      <c r="Y506" s="46"/>
    </row>
    <row r="507" spans="15:25">
      <c r="O507" s="46"/>
      <c r="Y507" s="46"/>
    </row>
    <row r="508" spans="15:25">
      <c r="O508" s="46"/>
      <c r="Y508" s="46"/>
    </row>
    <row r="509" spans="15:25">
      <c r="O509" s="46"/>
      <c r="Y509" s="46"/>
    </row>
    <row r="510" spans="15:25">
      <c r="O510" s="46"/>
      <c r="Y510" s="46"/>
    </row>
    <row r="511" spans="15:25">
      <c r="O511" s="46"/>
      <c r="Y511" s="46"/>
    </row>
    <row r="512" spans="15:25">
      <c r="O512" s="46"/>
      <c r="Y512" s="46"/>
    </row>
    <row r="513" spans="15:25">
      <c r="O513" s="46"/>
      <c r="Y513" s="46"/>
    </row>
    <row r="514" spans="15:25">
      <c r="O514" s="46"/>
      <c r="Y514" s="46"/>
    </row>
    <row r="515" spans="15:25">
      <c r="O515" s="46"/>
      <c r="Y515" s="46"/>
    </row>
    <row r="516" spans="15:25">
      <c r="O516" s="46"/>
      <c r="Y516" s="46"/>
    </row>
    <row r="517" spans="15:25">
      <c r="O517" s="46"/>
      <c r="Y517" s="46"/>
    </row>
    <row r="518" spans="15:25">
      <c r="O518" s="46"/>
      <c r="Y518" s="46"/>
    </row>
    <row r="519" spans="15:25">
      <c r="O519" s="46"/>
      <c r="Y519" s="46"/>
    </row>
    <row r="520" spans="15:25">
      <c r="O520" s="46"/>
      <c r="Y520" s="46"/>
    </row>
    <row r="521" spans="15:25">
      <c r="O521" s="46"/>
      <c r="Y521" s="46"/>
    </row>
    <row r="522" spans="15:25">
      <c r="O522" s="46"/>
      <c r="Y522" s="46"/>
    </row>
    <row r="523" spans="15:25">
      <c r="O523" s="46"/>
      <c r="Y523" s="46"/>
    </row>
    <row r="524" spans="15:25">
      <c r="O524" s="46"/>
      <c r="Y524" s="46"/>
    </row>
    <row r="525" spans="15:25">
      <c r="O525" s="46"/>
      <c r="Y525" s="46"/>
    </row>
    <row r="526" spans="15:25">
      <c r="O526" s="46"/>
      <c r="Y526" s="46"/>
    </row>
    <row r="527" spans="15:25">
      <c r="O527" s="46"/>
      <c r="Y527" s="46"/>
    </row>
    <row r="528" spans="15:25">
      <c r="O528" s="46"/>
      <c r="Y528" s="46"/>
    </row>
    <row r="529" spans="15:25">
      <c r="O529" s="46"/>
      <c r="Y529" s="46"/>
    </row>
    <row r="530" spans="15:25">
      <c r="O530" s="46"/>
      <c r="Y530" s="46"/>
    </row>
    <row r="531" spans="15:25">
      <c r="O531" s="46"/>
      <c r="Y531" s="46"/>
    </row>
    <row r="532" spans="15:25">
      <c r="O532" s="46"/>
      <c r="Y532" s="46"/>
    </row>
    <row r="533" spans="15:25">
      <c r="O533" s="46"/>
      <c r="Y533" s="46"/>
    </row>
    <row r="534" spans="15:25">
      <c r="O534" s="46"/>
      <c r="Y534" s="46"/>
    </row>
    <row r="535" spans="15:25">
      <c r="O535" s="46"/>
      <c r="Y535" s="46"/>
    </row>
    <row r="536" spans="15:25">
      <c r="O536" s="46"/>
      <c r="Y536" s="46"/>
    </row>
    <row r="537" spans="15:25">
      <c r="O537" s="46"/>
      <c r="Y537" s="46"/>
    </row>
    <row r="538" spans="15:25">
      <c r="O538" s="46"/>
      <c r="Y538" s="46"/>
    </row>
    <row r="539" spans="15:25">
      <c r="O539" s="46"/>
      <c r="Y539" s="46"/>
    </row>
    <row r="540" spans="15:25">
      <c r="O540" s="46"/>
      <c r="Y540" s="46"/>
    </row>
    <row r="541" spans="15:25">
      <c r="O541" s="46"/>
      <c r="Y541" s="46"/>
    </row>
    <row r="542" spans="15:25">
      <c r="O542" s="46"/>
      <c r="Y542" s="46"/>
    </row>
    <row r="543" spans="15:25">
      <c r="O543" s="46"/>
      <c r="Y543" s="46"/>
    </row>
    <row r="544" spans="15:25">
      <c r="O544" s="46"/>
      <c r="Y544" s="46"/>
    </row>
    <row r="545" spans="15:25">
      <c r="O545" s="46"/>
      <c r="Y545" s="46"/>
    </row>
    <row r="546" spans="15:25">
      <c r="O546" s="46"/>
      <c r="Y546" s="46"/>
    </row>
    <row r="547" spans="15:25">
      <c r="O547" s="46"/>
      <c r="Y547" s="46"/>
    </row>
    <row r="548" spans="15:25">
      <c r="O548" s="46"/>
      <c r="Y548" s="46"/>
    </row>
    <row r="549" spans="15:25">
      <c r="O549" s="46"/>
      <c r="Y549" s="46"/>
    </row>
    <row r="550" spans="15:25">
      <c r="O550" s="46"/>
      <c r="Y550" s="46"/>
    </row>
    <row r="551" spans="15:25">
      <c r="O551" s="46"/>
      <c r="Y551" s="46"/>
    </row>
    <row r="552" spans="15:25">
      <c r="O552" s="46"/>
      <c r="Y552" s="46"/>
    </row>
    <row r="553" spans="15:25">
      <c r="O553" s="46"/>
      <c r="Y553" s="46"/>
    </row>
    <row r="554" spans="15:25">
      <c r="O554" s="46"/>
      <c r="Y554" s="46"/>
    </row>
    <row r="555" spans="15:25">
      <c r="O555" s="46"/>
      <c r="Y555" s="46"/>
    </row>
    <row r="556" spans="15:25">
      <c r="O556" s="46"/>
      <c r="Y556" s="46"/>
    </row>
    <row r="557" spans="15:25">
      <c r="O557" s="46"/>
      <c r="Y557" s="46"/>
    </row>
    <row r="558" spans="15:25">
      <c r="O558" s="46"/>
      <c r="Y558" s="46"/>
    </row>
    <row r="559" spans="15:25">
      <c r="O559" s="46"/>
      <c r="Y559" s="46"/>
    </row>
    <row r="560" spans="15:25">
      <c r="O560" s="46"/>
      <c r="Y560" s="46"/>
    </row>
    <row r="561" spans="15:25">
      <c r="O561" s="46"/>
      <c r="Y561" s="46"/>
    </row>
    <row r="562" spans="15:25">
      <c r="O562" s="46"/>
      <c r="Y562" s="46"/>
    </row>
    <row r="563" spans="15:25">
      <c r="O563" s="46"/>
      <c r="Y563" s="46"/>
    </row>
    <row r="564" spans="15:25">
      <c r="O564" s="46"/>
      <c r="Y564" s="46"/>
    </row>
    <row r="565" spans="15:25">
      <c r="O565" s="46"/>
      <c r="Y565" s="46"/>
    </row>
    <row r="566" spans="15:25">
      <c r="O566" s="46"/>
      <c r="Y566" s="46"/>
    </row>
    <row r="567" spans="15:25">
      <c r="O567" s="46"/>
      <c r="Y567" s="46"/>
    </row>
    <row r="568" spans="15:25">
      <c r="O568" s="46"/>
      <c r="Y568" s="46"/>
    </row>
    <row r="569" spans="15:25">
      <c r="O569" s="46"/>
      <c r="Y569" s="46"/>
    </row>
    <row r="570" spans="15:25">
      <c r="O570" s="46"/>
      <c r="Y570" s="46"/>
    </row>
    <row r="571" spans="15:25">
      <c r="O571" s="46"/>
      <c r="Y571" s="46"/>
    </row>
    <row r="572" spans="15:25">
      <c r="O572" s="46"/>
      <c r="Y572" s="46"/>
    </row>
    <row r="573" spans="15:25">
      <c r="O573" s="46"/>
      <c r="Y573" s="46"/>
    </row>
    <row r="574" spans="15:25">
      <c r="O574" s="46"/>
      <c r="Y574" s="46"/>
    </row>
    <row r="575" spans="15:25">
      <c r="O575" s="46"/>
      <c r="Y575" s="46"/>
    </row>
    <row r="576" spans="15:25">
      <c r="O576" s="46"/>
      <c r="Y576" s="46"/>
    </row>
    <row r="577" spans="15:25">
      <c r="O577" s="46"/>
      <c r="Y577" s="46"/>
    </row>
    <row r="578" spans="15:25">
      <c r="O578" s="46"/>
      <c r="Y578" s="46"/>
    </row>
    <row r="579" spans="15:25">
      <c r="O579" s="46"/>
      <c r="Y579" s="46"/>
    </row>
    <row r="580" spans="15:25">
      <c r="O580" s="46"/>
      <c r="Y580" s="46"/>
    </row>
    <row r="581" spans="15:25">
      <c r="O581" s="46"/>
      <c r="Y581" s="46"/>
    </row>
    <row r="582" spans="15:25">
      <c r="O582" s="46"/>
      <c r="Y582" s="46"/>
    </row>
    <row r="583" spans="15:25">
      <c r="O583" s="46"/>
      <c r="Y583" s="46"/>
    </row>
    <row r="584" spans="15:25">
      <c r="O584" s="46"/>
      <c r="Y584" s="46"/>
    </row>
    <row r="585" spans="15:25">
      <c r="O585" s="46"/>
      <c r="Y585" s="46"/>
    </row>
    <row r="586" spans="15:25">
      <c r="O586" s="46"/>
      <c r="Y586" s="46"/>
    </row>
    <row r="587" spans="15:25">
      <c r="O587" s="46"/>
      <c r="Y587" s="46"/>
    </row>
    <row r="588" spans="15:25">
      <c r="O588" s="46"/>
      <c r="Y588" s="46"/>
    </row>
    <row r="589" spans="15:25">
      <c r="O589" s="46"/>
      <c r="Y589" s="46"/>
    </row>
    <row r="590" spans="15:25">
      <c r="O590" s="46"/>
      <c r="Y590" s="46"/>
    </row>
    <row r="591" spans="15:25">
      <c r="O591" s="46"/>
      <c r="Y591" s="46"/>
    </row>
    <row r="592" spans="15:25">
      <c r="O592" s="46"/>
      <c r="Y592" s="46"/>
    </row>
    <row r="593" spans="15:25">
      <c r="O593" s="46"/>
      <c r="Y593" s="46"/>
    </row>
    <row r="594" spans="15:25">
      <c r="O594" s="46"/>
      <c r="Y594" s="46"/>
    </row>
    <row r="595" spans="15:25">
      <c r="O595" s="46"/>
      <c r="Y595" s="46"/>
    </row>
    <row r="596" spans="15:25">
      <c r="O596" s="46"/>
      <c r="Y596" s="46"/>
    </row>
    <row r="597" spans="15:25">
      <c r="O597" s="46"/>
      <c r="Y597" s="46"/>
    </row>
    <row r="598" spans="15:25">
      <c r="O598" s="46"/>
      <c r="Y598" s="46"/>
    </row>
    <row r="599" spans="15:25">
      <c r="O599" s="46"/>
      <c r="Y599" s="46"/>
    </row>
    <row r="600" spans="15:25">
      <c r="O600" s="46"/>
      <c r="Y600" s="46"/>
    </row>
    <row r="601" spans="15:25">
      <c r="O601" s="46"/>
      <c r="Y601" s="46"/>
    </row>
    <row r="602" spans="15:25">
      <c r="O602" s="46"/>
      <c r="Y602" s="46"/>
    </row>
    <row r="603" spans="15:25">
      <c r="O603" s="46"/>
      <c r="Y603" s="46"/>
    </row>
    <row r="604" spans="15:25">
      <c r="O604" s="46"/>
      <c r="Y604" s="46"/>
    </row>
    <row r="605" spans="15:25">
      <c r="O605" s="46"/>
      <c r="Y605" s="46"/>
    </row>
    <row r="606" spans="15:25">
      <c r="O606" s="46"/>
      <c r="Y606" s="46"/>
    </row>
    <row r="607" spans="15:25">
      <c r="O607" s="46"/>
      <c r="Y607" s="46"/>
    </row>
    <row r="608" spans="15:25">
      <c r="O608" s="46"/>
      <c r="Y608" s="46"/>
    </row>
    <row r="609" spans="15:25">
      <c r="O609" s="46"/>
      <c r="Y609" s="46"/>
    </row>
    <row r="610" spans="15:25">
      <c r="O610" s="46"/>
      <c r="Y610" s="46"/>
    </row>
    <row r="611" spans="15:25">
      <c r="O611" s="46"/>
      <c r="Y611" s="46"/>
    </row>
    <row r="612" spans="15:25">
      <c r="O612" s="46"/>
      <c r="Y612" s="46"/>
    </row>
    <row r="613" spans="15:25">
      <c r="O613" s="46"/>
      <c r="Y613" s="46"/>
    </row>
    <row r="614" spans="15:25">
      <c r="O614" s="46"/>
      <c r="Y614" s="46"/>
    </row>
    <row r="615" spans="15:25">
      <c r="O615" s="46"/>
      <c r="Y615" s="46"/>
    </row>
    <row r="616" spans="15:25">
      <c r="O616" s="46"/>
      <c r="Y616" s="46"/>
    </row>
    <row r="617" spans="15:25">
      <c r="O617" s="46"/>
      <c r="Y617" s="46"/>
    </row>
    <row r="618" spans="15:25">
      <c r="O618" s="46"/>
      <c r="Y618" s="46"/>
    </row>
    <row r="619" spans="15:25">
      <c r="O619" s="46"/>
      <c r="Y619" s="46"/>
    </row>
    <row r="620" spans="15:25">
      <c r="O620" s="46"/>
      <c r="Y620" s="46"/>
    </row>
    <row r="621" spans="15:25">
      <c r="O621" s="46"/>
      <c r="Y621" s="46"/>
    </row>
    <row r="622" spans="15:25">
      <c r="O622" s="46"/>
      <c r="Y622" s="46"/>
    </row>
    <row r="623" spans="15:25">
      <c r="O623" s="46"/>
      <c r="Y623" s="46"/>
    </row>
    <row r="624" spans="15:25">
      <c r="O624" s="46"/>
      <c r="Y624" s="46"/>
    </row>
    <row r="625" spans="15:25">
      <c r="O625" s="46"/>
      <c r="Y625" s="46"/>
    </row>
    <row r="626" spans="15:25">
      <c r="O626" s="46"/>
      <c r="Y626" s="46"/>
    </row>
    <row r="627" spans="15:25">
      <c r="O627" s="46"/>
      <c r="Y627" s="46"/>
    </row>
    <row r="628" spans="15:25">
      <c r="O628" s="46"/>
      <c r="Y628" s="46"/>
    </row>
    <row r="629" spans="15:25">
      <c r="O629" s="46"/>
      <c r="Y629" s="46"/>
    </row>
    <row r="630" spans="15:25">
      <c r="O630" s="46"/>
      <c r="Y630" s="46"/>
    </row>
    <row r="631" spans="15:25">
      <c r="O631" s="46"/>
      <c r="Y631" s="46"/>
    </row>
    <row r="632" spans="15:25">
      <c r="O632" s="46"/>
      <c r="Y632" s="46"/>
    </row>
    <row r="633" spans="15:25">
      <c r="O633" s="46"/>
      <c r="Y633" s="46"/>
    </row>
    <row r="634" spans="15:25">
      <c r="O634" s="46"/>
      <c r="Y634" s="46"/>
    </row>
    <row r="635" spans="15:25">
      <c r="O635" s="46"/>
      <c r="Y635" s="46"/>
    </row>
    <row r="636" spans="15:25">
      <c r="O636" s="46"/>
      <c r="Y636" s="46"/>
    </row>
    <row r="637" spans="15:25">
      <c r="O637" s="46"/>
      <c r="Y637" s="46"/>
    </row>
    <row r="638" spans="15:25">
      <c r="O638" s="46"/>
      <c r="Y638" s="46"/>
    </row>
    <row r="639" spans="15:25">
      <c r="O639" s="46"/>
      <c r="Y639" s="46"/>
    </row>
    <row r="640" spans="15:25">
      <c r="O640" s="46"/>
      <c r="Y640" s="46"/>
    </row>
    <row r="641" spans="15:25">
      <c r="O641" s="46"/>
      <c r="Y641" s="46"/>
    </row>
    <row r="642" spans="15:25">
      <c r="O642" s="46"/>
      <c r="Y642" s="46"/>
    </row>
    <row r="643" spans="15:25">
      <c r="O643" s="46"/>
      <c r="Y643" s="46"/>
    </row>
    <row r="644" spans="15:25">
      <c r="O644" s="46"/>
      <c r="Y644" s="46"/>
    </row>
    <row r="645" spans="15:25">
      <c r="O645" s="46"/>
      <c r="Y645" s="46"/>
    </row>
    <row r="646" spans="15:25">
      <c r="O646" s="46"/>
      <c r="Y646" s="46"/>
    </row>
    <row r="647" spans="15:25">
      <c r="O647" s="46"/>
      <c r="Y647" s="46"/>
    </row>
    <row r="648" spans="15:25">
      <c r="O648" s="46"/>
      <c r="Y648" s="46"/>
    </row>
    <row r="649" spans="15:25">
      <c r="O649" s="46"/>
      <c r="Y649" s="46"/>
    </row>
    <row r="650" spans="15:25">
      <c r="O650" s="46"/>
      <c r="Y650" s="46"/>
    </row>
    <row r="651" spans="15:25">
      <c r="O651" s="46"/>
      <c r="Y651" s="46"/>
    </row>
    <row r="652" spans="15:25">
      <c r="O652" s="46"/>
      <c r="Y652" s="46"/>
    </row>
    <row r="653" spans="15:25">
      <c r="O653" s="46"/>
      <c r="Y653" s="46"/>
    </row>
    <row r="654" spans="15:25">
      <c r="O654" s="46"/>
      <c r="Y654" s="46"/>
    </row>
    <row r="655" spans="15:25">
      <c r="O655" s="46"/>
      <c r="Y655" s="46"/>
    </row>
    <row r="656" spans="15:25">
      <c r="O656" s="46"/>
      <c r="Y656" s="46"/>
    </row>
    <row r="657" spans="15:25">
      <c r="O657" s="46"/>
      <c r="Y657" s="46"/>
    </row>
    <row r="658" spans="15:25">
      <c r="O658" s="46"/>
      <c r="Y658" s="46"/>
    </row>
    <row r="659" spans="15:25">
      <c r="O659" s="46"/>
      <c r="Y659" s="46"/>
    </row>
    <row r="660" spans="15:25">
      <c r="O660" s="46"/>
      <c r="Y660" s="46"/>
    </row>
    <row r="661" spans="15:25">
      <c r="O661" s="46"/>
      <c r="Y661" s="46"/>
    </row>
    <row r="662" spans="15:25">
      <c r="O662" s="46"/>
      <c r="Y662" s="46"/>
    </row>
    <row r="663" spans="15:25">
      <c r="O663" s="46"/>
      <c r="Y663" s="46"/>
    </row>
    <row r="664" spans="15:25">
      <c r="O664" s="46"/>
      <c r="Y664" s="46"/>
    </row>
    <row r="665" spans="15:25">
      <c r="O665" s="46"/>
      <c r="Y665" s="46"/>
    </row>
    <row r="666" spans="15:25">
      <c r="O666" s="46"/>
      <c r="Y666" s="46"/>
    </row>
    <row r="667" spans="15:25">
      <c r="O667" s="46"/>
      <c r="Y667" s="46"/>
    </row>
    <row r="668" spans="15:25">
      <c r="O668" s="46"/>
      <c r="Y668" s="46"/>
    </row>
    <row r="669" spans="15:25">
      <c r="O669" s="46"/>
      <c r="Y669" s="46"/>
    </row>
    <row r="670" spans="15:25">
      <c r="O670" s="46"/>
      <c r="Y670" s="46"/>
    </row>
    <row r="671" spans="15:25">
      <c r="O671" s="46"/>
      <c r="Y671" s="46"/>
    </row>
    <row r="672" spans="15:25">
      <c r="O672" s="46"/>
      <c r="Y672" s="46"/>
    </row>
    <row r="673" spans="15:25">
      <c r="O673" s="46"/>
      <c r="Y673" s="46"/>
    </row>
    <row r="674" spans="15:25">
      <c r="O674" s="46"/>
      <c r="Y674" s="46"/>
    </row>
    <row r="675" spans="15:25">
      <c r="O675" s="46"/>
      <c r="Y675" s="46"/>
    </row>
    <row r="676" spans="15:25">
      <c r="O676" s="46"/>
      <c r="Y676" s="46"/>
    </row>
    <row r="677" spans="15:25">
      <c r="O677" s="46"/>
      <c r="Y677" s="46"/>
    </row>
    <row r="678" spans="15:25">
      <c r="O678" s="46"/>
      <c r="Y678" s="46"/>
    </row>
    <row r="679" spans="15:25">
      <c r="O679" s="46"/>
      <c r="Y679" s="46"/>
    </row>
    <row r="680" spans="15:25">
      <c r="O680" s="46"/>
      <c r="Y680" s="46"/>
    </row>
    <row r="681" spans="15:25">
      <c r="O681" s="46"/>
      <c r="Y681" s="46"/>
    </row>
    <row r="682" spans="15:25">
      <c r="O682" s="46"/>
      <c r="Y682" s="46"/>
    </row>
    <row r="683" spans="15:25">
      <c r="O683" s="46"/>
      <c r="Y683" s="46"/>
    </row>
    <row r="684" spans="15:25">
      <c r="O684" s="46"/>
      <c r="Y684" s="46"/>
    </row>
    <row r="685" spans="15:25">
      <c r="O685" s="46"/>
      <c r="Y685" s="46"/>
    </row>
    <row r="686" spans="15:25">
      <c r="O686" s="46"/>
      <c r="Y686" s="46"/>
    </row>
    <row r="687" spans="15:25">
      <c r="O687" s="46"/>
      <c r="Y687" s="46"/>
    </row>
    <row r="688" spans="15:25">
      <c r="O688" s="46"/>
      <c r="Y688" s="46"/>
    </row>
    <row r="689" spans="15:25">
      <c r="O689" s="46"/>
      <c r="Y689" s="46"/>
    </row>
    <row r="690" spans="15:25">
      <c r="O690" s="46"/>
      <c r="Y690" s="46"/>
    </row>
    <row r="691" spans="15:25">
      <c r="O691" s="46"/>
      <c r="Y691" s="46"/>
    </row>
    <row r="692" spans="15:25">
      <c r="O692" s="46"/>
      <c r="Y692" s="46"/>
    </row>
    <row r="693" spans="15:25">
      <c r="O693" s="46"/>
      <c r="Y693" s="46"/>
    </row>
    <row r="694" spans="15:25">
      <c r="O694" s="46"/>
      <c r="Y694" s="46"/>
    </row>
    <row r="695" spans="15:25">
      <c r="O695" s="46"/>
      <c r="Y695" s="46"/>
    </row>
    <row r="696" spans="15:25">
      <c r="O696" s="46"/>
      <c r="Y696" s="46"/>
    </row>
    <row r="697" spans="15:25">
      <c r="O697" s="46"/>
      <c r="Y697" s="46"/>
    </row>
    <row r="698" spans="15:25">
      <c r="O698" s="46"/>
      <c r="Y698" s="46"/>
    </row>
    <row r="699" spans="15:25">
      <c r="O699" s="46"/>
      <c r="Y699" s="46"/>
    </row>
    <row r="700" spans="15:25">
      <c r="O700" s="46"/>
      <c r="Y700" s="46"/>
    </row>
    <row r="701" spans="15:25">
      <c r="O701" s="46"/>
      <c r="Y701" s="46"/>
    </row>
    <row r="702" spans="15:25">
      <c r="O702" s="46"/>
      <c r="Y702" s="46"/>
    </row>
    <row r="703" spans="15:25">
      <c r="O703" s="46"/>
      <c r="Y703" s="46"/>
    </row>
    <row r="704" spans="15:25">
      <c r="O704" s="46"/>
      <c r="Y704" s="46"/>
    </row>
    <row r="705" spans="15:25">
      <c r="O705" s="46"/>
      <c r="Y705" s="46"/>
    </row>
    <row r="706" spans="15:25">
      <c r="O706" s="46"/>
      <c r="Y706" s="46"/>
    </row>
    <row r="707" spans="15:25">
      <c r="O707" s="46"/>
      <c r="Y707" s="46"/>
    </row>
    <row r="708" spans="15:25">
      <c r="O708" s="46"/>
      <c r="Y708" s="46"/>
    </row>
    <row r="709" spans="15:25">
      <c r="O709" s="46"/>
      <c r="Y709" s="46"/>
    </row>
    <row r="710" spans="15:25">
      <c r="O710" s="46"/>
      <c r="Y710" s="46"/>
    </row>
    <row r="711" spans="15:25">
      <c r="O711" s="46"/>
      <c r="Y711" s="46"/>
    </row>
    <row r="712" spans="15:25">
      <c r="O712" s="46"/>
      <c r="Y712" s="46"/>
    </row>
    <row r="713" spans="15:25">
      <c r="O713" s="46"/>
      <c r="Y713" s="46"/>
    </row>
    <row r="714" spans="15:25">
      <c r="O714" s="46"/>
      <c r="Y714" s="46"/>
    </row>
    <row r="715" spans="15:25">
      <c r="O715" s="46"/>
      <c r="Y715" s="46"/>
    </row>
    <row r="716" spans="15:25">
      <c r="O716" s="46"/>
      <c r="Y716" s="46"/>
    </row>
    <row r="717" spans="15:25">
      <c r="O717" s="46"/>
      <c r="Y717" s="46"/>
    </row>
    <row r="718" spans="15:25">
      <c r="O718" s="46"/>
      <c r="Y718" s="46"/>
    </row>
    <row r="719" spans="15:25">
      <c r="O719" s="46"/>
      <c r="Y719" s="46"/>
    </row>
    <row r="720" spans="15:25">
      <c r="O720" s="46"/>
      <c r="Y720" s="46"/>
    </row>
    <row r="721" spans="15:25">
      <c r="O721" s="46"/>
      <c r="Y721" s="46"/>
    </row>
    <row r="722" spans="15:25">
      <c r="O722" s="46"/>
      <c r="Y722" s="46"/>
    </row>
    <row r="723" spans="15:25">
      <c r="O723" s="46"/>
      <c r="Y723" s="46"/>
    </row>
    <row r="724" spans="15:25">
      <c r="O724" s="46"/>
      <c r="Y724" s="46"/>
    </row>
    <row r="725" spans="15:25">
      <c r="O725" s="46"/>
      <c r="Y725" s="46"/>
    </row>
    <row r="726" spans="15:25">
      <c r="O726" s="46"/>
      <c r="Y726" s="46"/>
    </row>
    <row r="727" spans="15:25">
      <c r="O727" s="46"/>
      <c r="Y727" s="46"/>
    </row>
    <row r="728" spans="15:25">
      <c r="O728" s="46"/>
      <c r="Y728" s="46"/>
    </row>
    <row r="729" spans="15:25">
      <c r="O729" s="46"/>
      <c r="Y729" s="46"/>
    </row>
    <row r="730" spans="15:25">
      <c r="O730" s="46"/>
      <c r="Y730" s="46"/>
    </row>
    <row r="731" spans="15:25">
      <c r="O731" s="46"/>
      <c r="Y731" s="46"/>
    </row>
    <row r="732" spans="15:25">
      <c r="O732" s="46"/>
      <c r="Y732" s="46"/>
    </row>
    <row r="733" spans="15:25">
      <c r="O733" s="46"/>
      <c r="Y733" s="46"/>
    </row>
    <row r="734" spans="15:25">
      <c r="O734" s="46"/>
      <c r="Y734" s="46"/>
    </row>
    <row r="735" spans="15:25">
      <c r="O735" s="46"/>
      <c r="Y735" s="46"/>
    </row>
    <row r="736" spans="15:25">
      <c r="O736" s="46"/>
      <c r="Y736" s="46"/>
    </row>
    <row r="737" spans="15:25">
      <c r="O737" s="46"/>
      <c r="Y737" s="46"/>
    </row>
    <row r="738" spans="15:25">
      <c r="O738" s="46"/>
      <c r="Y738" s="46"/>
    </row>
    <row r="739" spans="15:25">
      <c r="O739" s="46"/>
      <c r="Y739" s="46"/>
    </row>
    <row r="740" spans="15:25">
      <c r="O740" s="46"/>
      <c r="Y740" s="46"/>
    </row>
    <row r="741" spans="15:25">
      <c r="O741" s="46"/>
      <c r="Y741" s="46"/>
    </row>
    <row r="742" spans="15:25">
      <c r="O742" s="46"/>
      <c r="Y742" s="46"/>
    </row>
    <row r="743" spans="15:25">
      <c r="O743" s="46"/>
      <c r="Y743" s="46"/>
    </row>
    <row r="744" spans="15:25">
      <c r="O744" s="46"/>
      <c r="Y744" s="46"/>
    </row>
    <row r="745" spans="15:25">
      <c r="O745" s="46"/>
      <c r="Y745" s="46"/>
    </row>
    <row r="746" spans="15:25">
      <c r="O746" s="46"/>
      <c r="Y746" s="46"/>
    </row>
    <row r="747" spans="15:25">
      <c r="O747" s="46"/>
      <c r="Y747" s="46"/>
    </row>
    <row r="748" spans="15:25">
      <c r="O748" s="46"/>
      <c r="Y748" s="46"/>
    </row>
    <row r="749" spans="15:25">
      <c r="O749" s="46"/>
      <c r="Y749" s="46"/>
    </row>
    <row r="750" spans="15:25">
      <c r="O750" s="46"/>
      <c r="Y750" s="46"/>
    </row>
    <row r="751" spans="15:25">
      <c r="O751" s="46"/>
      <c r="Y751" s="46"/>
    </row>
    <row r="752" spans="15:25">
      <c r="O752" s="46"/>
      <c r="Y752" s="46"/>
    </row>
    <row r="753" spans="15:25">
      <c r="O753" s="46"/>
      <c r="Y753" s="46"/>
    </row>
    <row r="754" spans="15:25">
      <c r="O754" s="46"/>
      <c r="Y754" s="46"/>
    </row>
    <row r="755" spans="15:25">
      <c r="O755" s="46"/>
      <c r="Y755" s="46"/>
    </row>
    <row r="756" spans="15:25">
      <c r="O756" s="46"/>
      <c r="Y756" s="46"/>
    </row>
    <row r="757" spans="15:25">
      <c r="O757" s="46"/>
      <c r="Y757" s="46"/>
    </row>
    <row r="758" spans="15:25">
      <c r="O758" s="46"/>
      <c r="Y758" s="46"/>
    </row>
    <row r="759" spans="15:25">
      <c r="O759" s="46"/>
      <c r="Y759" s="46"/>
    </row>
    <row r="760" spans="15:25">
      <c r="O760" s="46"/>
      <c r="Y760" s="46"/>
    </row>
    <row r="761" spans="15:25">
      <c r="O761" s="46"/>
      <c r="Y761" s="46"/>
    </row>
    <row r="762" spans="15:25">
      <c r="O762" s="46"/>
      <c r="Y762" s="46"/>
    </row>
    <row r="763" spans="15:25">
      <c r="O763" s="46"/>
      <c r="Y763" s="46"/>
    </row>
    <row r="764" spans="15:25">
      <c r="O764" s="46"/>
      <c r="Y764" s="46"/>
    </row>
    <row r="765" spans="15:25">
      <c r="O765" s="46">
        <v>75.900000000000006</v>
      </c>
      <c r="Y765" s="46">
        <v>75.900000000000006</v>
      </c>
    </row>
    <row r="766" spans="15:25">
      <c r="O766" s="46">
        <v>76</v>
      </c>
      <c r="Y766" s="46">
        <v>76</v>
      </c>
    </row>
    <row r="767" spans="15:25">
      <c r="O767" s="46">
        <v>76.099999999999994</v>
      </c>
      <c r="Y767" s="46">
        <v>76.099999999999994</v>
      </c>
    </row>
    <row r="768" spans="15:25">
      <c r="O768" s="46">
        <v>76.2</v>
      </c>
      <c r="Y768" s="46">
        <v>76.2</v>
      </c>
    </row>
    <row r="769" spans="15:25">
      <c r="O769" s="46">
        <v>76.3</v>
      </c>
      <c r="Y769" s="46">
        <v>76.3</v>
      </c>
    </row>
    <row r="770" spans="15:25">
      <c r="O770" s="46">
        <v>76.400000000000006</v>
      </c>
      <c r="Y770" s="46">
        <v>76.400000000000006</v>
      </c>
    </row>
    <row r="771" spans="15:25">
      <c r="O771" s="46">
        <v>76.5</v>
      </c>
      <c r="Y771" s="46">
        <v>76.5</v>
      </c>
    </row>
    <row r="772" spans="15:25">
      <c r="O772" s="46">
        <v>76.599999999999994</v>
      </c>
      <c r="Y772" s="46">
        <v>76.599999999999994</v>
      </c>
    </row>
    <row r="773" spans="15:25">
      <c r="O773" s="46">
        <v>76.7</v>
      </c>
      <c r="Y773" s="46">
        <v>76.7</v>
      </c>
    </row>
    <row r="774" spans="15:25">
      <c r="O774" s="46">
        <v>76.8</v>
      </c>
      <c r="Y774" s="46">
        <v>76.8</v>
      </c>
    </row>
    <row r="775" spans="15:25">
      <c r="O775" s="46">
        <v>76.900000000000006</v>
      </c>
      <c r="Y775" s="46">
        <v>76.900000000000006</v>
      </c>
    </row>
    <row r="776" spans="15:25">
      <c r="O776" s="46">
        <v>77</v>
      </c>
      <c r="Y776" s="46">
        <v>77</v>
      </c>
    </row>
    <row r="777" spans="15:25">
      <c r="O777" s="46">
        <v>77.099999999999994</v>
      </c>
      <c r="Y777" s="46">
        <v>77.099999999999994</v>
      </c>
    </row>
    <row r="778" spans="15:25">
      <c r="O778" s="46">
        <v>77.2</v>
      </c>
      <c r="Y778" s="46">
        <v>77.2</v>
      </c>
    </row>
    <row r="779" spans="15:25">
      <c r="O779" s="46">
        <v>77.3</v>
      </c>
      <c r="Y779" s="46">
        <v>77.3</v>
      </c>
    </row>
    <row r="780" spans="15:25">
      <c r="O780" s="46">
        <v>77.400000000000006</v>
      </c>
      <c r="Y780" s="46">
        <v>77.400000000000006</v>
      </c>
    </row>
    <row r="781" spans="15:25">
      <c r="O781" s="46">
        <v>77.5</v>
      </c>
      <c r="Y781" s="46">
        <v>77.5</v>
      </c>
    </row>
    <row r="782" spans="15:25">
      <c r="O782" s="46">
        <v>77.599999999999994</v>
      </c>
      <c r="Y782" s="46">
        <v>77.599999999999994</v>
      </c>
    </row>
    <row r="783" spans="15:25">
      <c r="O783" s="46">
        <v>77.7</v>
      </c>
      <c r="Y783" s="46">
        <v>77.7</v>
      </c>
    </row>
    <row r="784" spans="15:25">
      <c r="O784" s="46">
        <v>77.8</v>
      </c>
      <c r="Y784" s="46">
        <v>77.8</v>
      </c>
    </row>
    <row r="785" spans="15:25">
      <c r="O785" s="46">
        <v>77.900000000000006</v>
      </c>
      <c r="Y785" s="46">
        <v>77.900000000000006</v>
      </c>
    </row>
    <row r="786" spans="15:25">
      <c r="O786" s="46">
        <v>78</v>
      </c>
      <c r="Y786" s="46">
        <v>78</v>
      </c>
    </row>
    <row r="787" spans="15:25">
      <c r="O787" s="46">
        <v>78.099999999999994</v>
      </c>
      <c r="Y787" s="46">
        <v>78.099999999999994</v>
      </c>
    </row>
    <row r="788" spans="15:25">
      <c r="O788" s="46">
        <v>78.2</v>
      </c>
      <c r="Y788" s="46">
        <v>78.2</v>
      </c>
    </row>
    <row r="789" spans="15:25">
      <c r="O789" s="46">
        <v>78.3</v>
      </c>
      <c r="Y789" s="46">
        <v>78.3</v>
      </c>
    </row>
    <row r="790" spans="15:25">
      <c r="O790" s="46">
        <v>78.400000000000006</v>
      </c>
      <c r="Y790" s="46">
        <v>78.400000000000006</v>
      </c>
    </row>
    <row r="791" spans="15:25">
      <c r="O791" s="46">
        <v>78.5</v>
      </c>
      <c r="Y791" s="46">
        <v>78.5</v>
      </c>
    </row>
    <row r="792" spans="15:25">
      <c r="O792" s="46">
        <v>78.599999999999994</v>
      </c>
      <c r="Y792" s="46">
        <v>78.599999999999994</v>
      </c>
    </row>
    <row r="793" spans="15:25">
      <c r="O793" s="46">
        <v>78.7</v>
      </c>
      <c r="Y793" s="46">
        <v>78.7</v>
      </c>
    </row>
    <row r="794" spans="15:25">
      <c r="O794" s="46">
        <v>78.8</v>
      </c>
      <c r="Y794" s="46">
        <v>78.8</v>
      </c>
    </row>
    <row r="795" spans="15:25">
      <c r="O795" s="46">
        <v>78.900000000000006</v>
      </c>
      <c r="Y795" s="46">
        <v>78.900000000000006</v>
      </c>
    </row>
    <row r="796" spans="15:25">
      <c r="O796" s="46">
        <v>79</v>
      </c>
      <c r="Y796" s="46">
        <v>79</v>
      </c>
    </row>
    <row r="797" spans="15:25">
      <c r="O797" s="46">
        <v>79.099999999999994</v>
      </c>
      <c r="Y797" s="46">
        <v>79.099999999999994</v>
      </c>
    </row>
    <row r="798" spans="15:25">
      <c r="O798" s="46">
        <v>79.2</v>
      </c>
      <c r="Y798" s="46">
        <v>79.2</v>
      </c>
    </row>
    <row r="799" spans="15:25">
      <c r="O799" s="46">
        <v>79.3</v>
      </c>
      <c r="Y799" s="46">
        <v>79.3</v>
      </c>
    </row>
    <row r="800" spans="15:25">
      <c r="O800" s="46">
        <v>79.400000000000006</v>
      </c>
      <c r="Y800" s="46">
        <v>79.400000000000006</v>
      </c>
    </row>
    <row r="801" spans="15:25">
      <c r="O801" s="46">
        <v>79.5</v>
      </c>
      <c r="Y801" s="46">
        <v>79.5</v>
      </c>
    </row>
    <row r="802" spans="15:25">
      <c r="O802" s="46">
        <v>79.599999999999994</v>
      </c>
      <c r="Y802" s="46">
        <v>79.599999999999994</v>
      </c>
    </row>
    <row r="803" spans="15:25">
      <c r="O803" s="46">
        <v>79.7</v>
      </c>
      <c r="Y803" s="46">
        <v>79.7</v>
      </c>
    </row>
    <row r="804" spans="15:25">
      <c r="O804" s="46">
        <v>79.8</v>
      </c>
      <c r="Y804" s="46">
        <v>79.8</v>
      </c>
    </row>
    <row r="805" spans="15:25">
      <c r="O805" s="46">
        <v>79.900000000000006</v>
      </c>
      <c r="Y805" s="46">
        <v>79.900000000000006</v>
      </c>
    </row>
    <row r="806" spans="15:25">
      <c r="O806" s="46">
        <v>80</v>
      </c>
      <c r="Y806" s="46">
        <v>80</v>
      </c>
    </row>
    <row r="807" spans="15:25">
      <c r="O807" s="46">
        <v>80.099999999999994</v>
      </c>
      <c r="Y807" s="46">
        <v>80.099999999999994</v>
      </c>
    </row>
    <row r="808" spans="15:25">
      <c r="O808" s="46">
        <v>80.2</v>
      </c>
      <c r="Y808" s="46">
        <v>80.2</v>
      </c>
    </row>
    <row r="809" spans="15:25">
      <c r="O809" s="46">
        <v>80.3</v>
      </c>
      <c r="Y809" s="46">
        <v>80.3</v>
      </c>
    </row>
    <row r="810" spans="15:25">
      <c r="O810" s="46">
        <v>80.400000000000006</v>
      </c>
      <c r="Y810" s="46">
        <v>80.400000000000006</v>
      </c>
    </row>
    <row r="811" spans="15:25">
      <c r="O811" s="46">
        <v>80.5</v>
      </c>
      <c r="Y811" s="46">
        <v>80.5</v>
      </c>
    </row>
    <row r="812" spans="15:25">
      <c r="O812" s="46">
        <v>80.599999999999994</v>
      </c>
      <c r="Y812" s="46">
        <v>80.599999999999994</v>
      </c>
    </row>
    <row r="813" spans="15:25">
      <c r="O813" s="46">
        <v>80.7</v>
      </c>
      <c r="Y813" s="46">
        <v>80.7</v>
      </c>
    </row>
    <row r="814" spans="15:25">
      <c r="O814" s="46">
        <v>80.8</v>
      </c>
      <c r="Y814" s="46">
        <v>80.8</v>
      </c>
    </row>
    <row r="815" spans="15:25">
      <c r="O815" s="46">
        <v>80.900000000000006</v>
      </c>
      <c r="Y815" s="46">
        <v>80.900000000000006</v>
      </c>
    </row>
    <row r="816" spans="15:25">
      <c r="O816" s="46">
        <v>81</v>
      </c>
      <c r="Y816" s="46">
        <v>81</v>
      </c>
    </row>
    <row r="817" spans="15:25">
      <c r="O817" s="46">
        <v>81.099999999999994</v>
      </c>
      <c r="Y817" s="46">
        <v>81.099999999999994</v>
      </c>
    </row>
    <row r="818" spans="15:25">
      <c r="O818" s="46">
        <v>81.2</v>
      </c>
      <c r="Y818" s="46">
        <v>81.2</v>
      </c>
    </row>
    <row r="819" spans="15:25">
      <c r="O819" s="46">
        <v>81.3</v>
      </c>
      <c r="Y819" s="46">
        <v>81.3</v>
      </c>
    </row>
    <row r="820" spans="15:25">
      <c r="O820" s="46">
        <v>81.400000000000006</v>
      </c>
      <c r="Y820" s="46">
        <v>81.400000000000006</v>
      </c>
    </row>
    <row r="821" spans="15:25">
      <c r="O821" s="46">
        <v>81.5</v>
      </c>
      <c r="Y821" s="46">
        <v>81.5</v>
      </c>
    </row>
    <row r="822" spans="15:25">
      <c r="O822" s="46">
        <v>81.599999999999994</v>
      </c>
      <c r="Y822" s="46">
        <v>81.599999999999994</v>
      </c>
    </row>
    <row r="823" spans="15:25">
      <c r="O823" s="46">
        <v>81.7</v>
      </c>
      <c r="Y823" s="46">
        <v>81.7</v>
      </c>
    </row>
    <row r="824" spans="15:25">
      <c r="O824" s="46">
        <v>81.8</v>
      </c>
      <c r="Y824" s="46">
        <v>81.8</v>
      </c>
    </row>
    <row r="825" spans="15:25">
      <c r="O825" s="46">
        <v>81.900000000000006</v>
      </c>
      <c r="Y825" s="46">
        <v>81.900000000000006</v>
      </c>
    </row>
    <row r="826" spans="15:25">
      <c r="O826" s="46">
        <v>82</v>
      </c>
      <c r="Y826" s="46">
        <v>82</v>
      </c>
    </row>
    <row r="827" spans="15:25">
      <c r="O827" s="46">
        <v>82.1</v>
      </c>
      <c r="Y827" s="46">
        <v>82.1</v>
      </c>
    </row>
    <row r="828" spans="15:25">
      <c r="O828" s="46">
        <v>82.2</v>
      </c>
      <c r="Y828" s="46">
        <v>82.2</v>
      </c>
    </row>
    <row r="829" spans="15:25">
      <c r="O829" s="46">
        <v>82.3</v>
      </c>
      <c r="Y829" s="46">
        <v>82.3</v>
      </c>
    </row>
    <row r="830" spans="15:25">
      <c r="O830" s="46">
        <v>82.4</v>
      </c>
      <c r="Y830" s="46">
        <v>82.4</v>
      </c>
    </row>
    <row r="831" spans="15:25">
      <c r="O831" s="46">
        <v>82.5</v>
      </c>
      <c r="Y831" s="46">
        <v>82.5</v>
      </c>
    </row>
    <row r="832" spans="15:25">
      <c r="O832" s="46">
        <v>82.6</v>
      </c>
      <c r="Y832" s="46">
        <v>82.6</v>
      </c>
    </row>
    <row r="833" spans="15:25">
      <c r="O833" s="46">
        <v>82.7</v>
      </c>
      <c r="Y833" s="46">
        <v>82.7</v>
      </c>
    </row>
    <row r="834" spans="15:25">
      <c r="O834" s="46">
        <v>82.8</v>
      </c>
      <c r="Y834" s="46">
        <v>82.8</v>
      </c>
    </row>
    <row r="835" spans="15:25">
      <c r="O835" s="46">
        <v>82.9</v>
      </c>
      <c r="Y835" s="46">
        <v>82.9</v>
      </c>
    </row>
    <row r="836" spans="15:25">
      <c r="O836" s="46">
        <v>83</v>
      </c>
      <c r="Y836" s="46">
        <v>83</v>
      </c>
    </row>
    <row r="837" spans="15:25">
      <c r="O837" s="46">
        <v>83.1</v>
      </c>
      <c r="Y837" s="46">
        <v>83.1</v>
      </c>
    </row>
    <row r="838" spans="15:25">
      <c r="O838" s="46">
        <v>83.2</v>
      </c>
      <c r="Y838" s="46">
        <v>83.2</v>
      </c>
    </row>
    <row r="839" spans="15:25">
      <c r="O839" s="46">
        <v>83.3</v>
      </c>
      <c r="Y839" s="46">
        <v>83.3</v>
      </c>
    </row>
    <row r="840" spans="15:25">
      <c r="O840" s="46">
        <v>83.4</v>
      </c>
      <c r="Y840" s="46">
        <v>83.4</v>
      </c>
    </row>
    <row r="841" spans="15:25">
      <c r="O841" s="46">
        <v>83.5</v>
      </c>
      <c r="Y841" s="46">
        <v>83.5</v>
      </c>
    </row>
    <row r="842" spans="15:25">
      <c r="O842" s="46">
        <v>83.6</v>
      </c>
      <c r="Y842" s="46">
        <v>83.6</v>
      </c>
    </row>
    <row r="843" spans="15:25">
      <c r="O843" s="46">
        <v>83.7</v>
      </c>
      <c r="Y843" s="46">
        <v>83.7</v>
      </c>
    </row>
    <row r="844" spans="15:25">
      <c r="O844" s="46">
        <v>83.8</v>
      </c>
      <c r="Y844" s="46">
        <v>83.8</v>
      </c>
    </row>
    <row r="845" spans="15:25">
      <c r="O845" s="46">
        <v>83.9</v>
      </c>
      <c r="Y845" s="46">
        <v>83.9</v>
      </c>
    </row>
    <row r="846" spans="15:25">
      <c r="O846" s="46">
        <v>84</v>
      </c>
      <c r="Y846" s="46">
        <v>84</v>
      </c>
    </row>
    <row r="847" spans="15:25">
      <c r="O847" s="46">
        <v>84.1</v>
      </c>
      <c r="Y847" s="46">
        <v>84.1</v>
      </c>
    </row>
    <row r="848" spans="15:25">
      <c r="O848" s="46">
        <v>84.2</v>
      </c>
      <c r="Y848" s="46">
        <v>84.2</v>
      </c>
    </row>
    <row r="849" spans="15:25">
      <c r="O849" s="46">
        <v>84.3</v>
      </c>
      <c r="Y849" s="46">
        <v>84.3</v>
      </c>
    </row>
    <row r="850" spans="15:25">
      <c r="O850" s="46">
        <v>84.4</v>
      </c>
      <c r="Y850" s="46">
        <v>84.4</v>
      </c>
    </row>
    <row r="851" spans="15:25">
      <c r="O851" s="46">
        <v>84.5</v>
      </c>
      <c r="Y851" s="46">
        <v>84.5</v>
      </c>
    </row>
    <row r="852" spans="15:25">
      <c r="O852" s="46">
        <v>84.6</v>
      </c>
      <c r="Y852" s="46">
        <v>84.6</v>
      </c>
    </row>
    <row r="853" spans="15:25">
      <c r="O853" s="46">
        <v>84.7</v>
      </c>
      <c r="Y853" s="46">
        <v>84.7</v>
      </c>
    </row>
    <row r="854" spans="15:25">
      <c r="O854" s="46">
        <v>84.8</v>
      </c>
      <c r="Y854" s="46">
        <v>84.8</v>
      </c>
    </row>
    <row r="855" spans="15:25">
      <c r="O855" s="46">
        <v>84.9</v>
      </c>
      <c r="Y855" s="46">
        <v>84.9</v>
      </c>
    </row>
    <row r="856" spans="15:25">
      <c r="O856" s="46">
        <v>85</v>
      </c>
      <c r="Y856" s="46">
        <v>85</v>
      </c>
    </row>
    <row r="857" spans="15:25">
      <c r="O857" s="46">
        <v>85.1</v>
      </c>
      <c r="Y857" s="46">
        <v>85.1</v>
      </c>
    </row>
    <row r="858" spans="15:25">
      <c r="O858" s="46">
        <v>85.2</v>
      </c>
      <c r="Y858" s="46">
        <v>85.2</v>
      </c>
    </row>
    <row r="859" spans="15:25">
      <c r="O859" s="46">
        <v>85.3</v>
      </c>
      <c r="Y859" s="46">
        <v>85.3</v>
      </c>
    </row>
    <row r="860" spans="15:25">
      <c r="O860" s="46">
        <v>85.4</v>
      </c>
      <c r="Y860" s="46">
        <v>85.4</v>
      </c>
    </row>
    <row r="861" spans="15:25">
      <c r="O861" s="46">
        <v>85.5</v>
      </c>
      <c r="Y861" s="46">
        <v>85.5</v>
      </c>
    </row>
    <row r="862" spans="15:25">
      <c r="O862" s="46">
        <v>85.6</v>
      </c>
      <c r="Y862" s="46">
        <v>85.6</v>
      </c>
    </row>
    <row r="863" spans="15:25">
      <c r="O863" s="46">
        <v>85.7</v>
      </c>
      <c r="Y863" s="46">
        <v>85.7</v>
      </c>
    </row>
    <row r="864" spans="15:25">
      <c r="O864" s="46">
        <v>85.8</v>
      </c>
      <c r="Y864" s="46">
        <v>85.8</v>
      </c>
    </row>
    <row r="865" spans="15:25">
      <c r="O865" s="46">
        <v>85.9</v>
      </c>
      <c r="Y865" s="46">
        <v>85.9</v>
      </c>
    </row>
    <row r="866" spans="15:25">
      <c r="O866" s="46">
        <v>86</v>
      </c>
      <c r="Y866" s="46">
        <v>86</v>
      </c>
    </row>
    <row r="867" spans="15:25">
      <c r="O867" s="46">
        <v>86.1</v>
      </c>
      <c r="Y867" s="46">
        <v>86.1</v>
      </c>
    </row>
    <row r="868" spans="15:25">
      <c r="O868" s="46">
        <v>86.2</v>
      </c>
      <c r="Y868" s="46">
        <v>86.2</v>
      </c>
    </row>
    <row r="869" spans="15:25">
      <c r="O869" s="46">
        <v>86.3</v>
      </c>
      <c r="Y869" s="46">
        <v>86.3</v>
      </c>
    </row>
    <row r="870" spans="15:25">
      <c r="O870" s="46">
        <v>86.4</v>
      </c>
      <c r="Y870" s="46">
        <v>86.4</v>
      </c>
    </row>
    <row r="871" spans="15:25">
      <c r="O871" s="46">
        <v>86.5</v>
      </c>
      <c r="Y871" s="46">
        <v>86.5</v>
      </c>
    </row>
    <row r="872" spans="15:25">
      <c r="O872" s="46">
        <v>86.6</v>
      </c>
      <c r="Y872" s="46">
        <v>86.6</v>
      </c>
    </row>
    <row r="873" spans="15:25">
      <c r="O873" s="46">
        <v>86.7</v>
      </c>
      <c r="Y873" s="46">
        <v>86.7</v>
      </c>
    </row>
    <row r="874" spans="15:25">
      <c r="O874" s="46">
        <v>86.8</v>
      </c>
      <c r="Y874" s="46">
        <v>86.8</v>
      </c>
    </row>
    <row r="875" spans="15:25">
      <c r="O875" s="46">
        <v>86.9</v>
      </c>
      <c r="Y875" s="46">
        <v>86.9</v>
      </c>
    </row>
    <row r="876" spans="15:25">
      <c r="O876" s="46">
        <v>87</v>
      </c>
      <c r="Y876" s="46">
        <v>87</v>
      </c>
    </row>
    <row r="877" spans="15:25">
      <c r="O877" s="46">
        <v>87.1</v>
      </c>
      <c r="Y877" s="46">
        <v>87.1</v>
      </c>
    </row>
    <row r="878" spans="15:25">
      <c r="O878" s="46">
        <v>87.2</v>
      </c>
      <c r="Y878" s="46">
        <v>87.2</v>
      </c>
    </row>
    <row r="879" spans="15:25">
      <c r="O879" s="46">
        <v>87.3</v>
      </c>
      <c r="Y879" s="46">
        <v>87.3</v>
      </c>
    </row>
    <row r="880" spans="15:25">
      <c r="O880" s="46">
        <v>87.4</v>
      </c>
      <c r="Y880" s="46">
        <v>87.4</v>
      </c>
    </row>
    <row r="881" spans="15:25">
      <c r="O881" s="46">
        <v>87.5</v>
      </c>
      <c r="Y881" s="46">
        <v>87.5</v>
      </c>
    </row>
    <row r="882" spans="15:25">
      <c r="O882" s="46">
        <v>87.6</v>
      </c>
      <c r="Y882" s="46">
        <v>87.6</v>
      </c>
    </row>
    <row r="883" spans="15:25">
      <c r="O883" s="46">
        <v>87.7</v>
      </c>
      <c r="Y883" s="46">
        <v>87.7</v>
      </c>
    </row>
    <row r="884" spans="15:25">
      <c r="O884" s="46">
        <v>87.8</v>
      </c>
      <c r="Y884" s="46">
        <v>87.8</v>
      </c>
    </row>
    <row r="885" spans="15:25">
      <c r="O885" s="46">
        <v>87.9</v>
      </c>
      <c r="Y885" s="46">
        <v>87.9</v>
      </c>
    </row>
    <row r="886" spans="15:25">
      <c r="O886" s="46">
        <v>88</v>
      </c>
      <c r="Y886" s="46">
        <v>88</v>
      </c>
    </row>
    <row r="887" spans="15:25">
      <c r="O887" s="46">
        <v>88.1</v>
      </c>
      <c r="Y887" s="46">
        <v>88.1</v>
      </c>
    </row>
    <row r="888" spans="15:25">
      <c r="O888" s="46">
        <v>88.2</v>
      </c>
      <c r="Y888" s="46">
        <v>88.2</v>
      </c>
    </row>
    <row r="889" spans="15:25">
      <c r="O889" s="46">
        <v>88.3</v>
      </c>
      <c r="Y889" s="46">
        <v>88.3</v>
      </c>
    </row>
    <row r="890" spans="15:25">
      <c r="O890" s="46">
        <v>88.4</v>
      </c>
      <c r="Y890" s="46">
        <v>88.4</v>
      </c>
    </row>
    <row r="891" spans="15:25">
      <c r="O891" s="46">
        <v>88.5</v>
      </c>
      <c r="Y891" s="46">
        <v>88.5</v>
      </c>
    </row>
    <row r="892" spans="15:25">
      <c r="O892" s="46">
        <v>88.6</v>
      </c>
      <c r="Y892" s="46">
        <v>88.6</v>
      </c>
    </row>
    <row r="893" spans="15:25">
      <c r="O893" s="46">
        <v>88.7</v>
      </c>
      <c r="Y893" s="46">
        <v>88.7</v>
      </c>
    </row>
    <row r="894" spans="15:25">
      <c r="O894" s="46">
        <v>88.8</v>
      </c>
      <c r="Y894" s="46">
        <v>88.8</v>
      </c>
    </row>
    <row r="895" spans="15:25">
      <c r="O895" s="46">
        <v>88.9</v>
      </c>
      <c r="Y895" s="46">
        <v>88.9</v>
      </c>
    </row>
    <row r="896" spans="15:25">
      <c r="O896" s="46">
        <v>89</v>
      </c>
      <c r="Y896" s="46">
        <v>89</v>
      </c>
    </row>
    <row r="897" spans="15:25">
      <c r="O897" s="46">
        <v>89.1</v>
      </c>
      <c r="Y897" s="46">
        <v>89.1</v>
      </c>
    </row>
    <row r="898" spans="15:25">
      <c r="O898" s="46">
        <v>89.2</v>
      </c>
      <c r="Y898" s="46">
        <v>89.2</v>
      </c>
    </row>
    <row r="899" spans="15:25">
      <c r="O899" s="46">
        <v>89.3</v>
      </c>
      <c r="Y899" s="46">
        <v>89.3</v>
      </c>
    </row>
    <row r="900" spans="15:25">
      <c r="O900" s="46">
        <v>89.4</v>
      </c>
      <c r="Y900" s="46">
        <v>89.4</v>
      </c>
    </row>
    <row r="901" spans="15:25">
      <c r="O901" s="46">
        <v>89.5</v>
      </c>
      <c r="Y901" s="46">
        <v>89.5</v>
      </c>
    </row>
    <row r="902" spans="15:25">
      <c r="O902" s="46">
        <v>89.6</v>
      </c>
      <c r="Y902" s="46">
        <v>89.6</v>
      </c>
    </row>
    <row r="903" spans="15:25">
      <c r="O903" s="46">
        <v>89.7</v>
      </c>
      <c r="Y903" s="46">
        <v>89.7</v>
      </c>
    </row>
    <row r="904" spans="15:25">
      <c r="O904" s="46">
        <v>89.8</v>
      </c>
      <c r="Y904" s="46">
        <v>89.8</v>
      </c>
    </row>
    <row r="905" spans="15:25">
      <c r="O905" s="46">
        <v>89.9</v>
      </c>
      <c r="Y905" s="46">
        <v>89.9</v>
      </c>
    </row>
    <row r="906" spans="15:25">
      <c r="O906" s="46">
        <v>90</v>
      </c>
      <c r="Y906" s="46">
        <v>90</v>
      </c>
    </row>
    <row r="907" spans="15:25">
      <c r="O907" s="46">
        <v>90.1</v>
      </c>
      <c r="Y907" s="46">
        <v>90.1</v>
      </c>
    </row>
    <row r="908" spans="15:25">
      <c r="O908" s="46">
        <v>90.2</v>
      </c>
      <c r="Y908" s="46">
        <v>90.2</v>
      </c>
    </row>
    <row r="909" spans="15:25">
      <c r="O909" s="46">
        <v>90.3</v>
      </c>
      <c r="Y909" s="46">
        <v>90.3</v>
      </c>
    </row>
    <row r="910" spans="15:25">
      <c r="O910" s="46">
        <v>90.4</v>
      </c>
      <c r="Y910" s="46">
        <v>90.4</v>
      </c>
    </row>
    <row r="911" spans="15:25">
      <c r="O911" s="46">
        <v>90.5</v>
      </c>
      <c r="Y911" s="46">
        <v>90.5</v>
      </c>
    </row>
    <row r="912" spans="15:25">
      <c r="O912" s="46">
        <v>90.6</v>
      </c>
      <c r="Y912" s="46">
        <v>90.6</v>
      </c>
    </row>
    <row r="913" spans="15:25">
      <c r="O913" s="46">
        <v>90.7</v>
      </c>
      <c r="Y913" s="46">
        <v>90.7</v>
      </c>
    </row>
    <row r="914" spans="15:25">
      <c r="O914" s="46">
        <v>90.8</v>
      </c>
      <c r="Y914" s="46">
        <v>90.8</v>
      </c>
    </row>
    <row r="915" spans="15:25">
      <c r="O915" s="46">
        <v>90.9</v>
      </c>
      <c r="Y915" s="46">
        <v>90.9</v>
      </c>
    </row>
    <row r="916" spans="15:25">
      <c r="O916" s="46">
        <v>91</v>
      </c>
      <c r="Y916" s="46">
        <v>91</v>
      </c>
    </row>
    <row r="917" spans="15:25">
      <c r="O917" s="46">
        <v>91.1</v>
      </c>
      <c r="Y917" s="46">
        <v>91.1</v>
      </c>
    </row>
    <row r="918" spans="15:25">
      <c r="O918" s="46">
        <v>91.2</v>
      </c>
      <c r="Y918" s="46">
        <v>91.2</v>
      </c>
    </row>
    <row r="919" spans="15:25">
      <c r="O919" s="46">
        <v>91.3</v>
      </c>
      <c r="Y919" s="46">
        <v>91.3</v>
      </c>
    </row>
    <row r="920" spans="15:25">
      <c r="O920" s="46">
        <v>91.4</v>
      </c>
      <c r="Y920" s="46">
        <v>91.4</v>
      </c>
    </row>
    <row r="921" spans="15:25">
      <c r="O921" s="46">
        <v>91.5</v>
      </c>
      <c r="Y921" s="46">
        <v>91.5</v>
      </c>
    </row>
    <row r="922" spans="15:25">
      <c r="O922" s="46">
        <v>91.6</v>
      </c>
      <c r="Y922" s="46">
        <v>91.6</v>
      </c>
    </row>
    <row r="923" spans="15:25">
      <c r="O923" s="46">
        <v>91.7</v>
      </c>
      <c r="Y923" s="46">
        <v>91.7</v>
      </c>
    </row>
    <row r="924" spans="15:25">
      <c r="O924" s="46">
        <v>91.8</v>
      </c>
      <c r="Y924" s="46">
        <v>91.8</v>
      </c>
    </row>
    <row r="925" spans="15:25">
      <c r="O925" s="46">
        <v>91.9</v>
      </c>
      <c r="Y925" s="46">
        <v>91.9</v>
      </c>
    </row>
    <row r="926" spans="15:25">
      <c r="O926" s="46">
        <v>92</v>
      </c>
      <c r="Y926" s="46">
        <v>92</v>
      </c>
    </row>
    <row r="927" spans="15:25">
      <c r="O927" s="46">
        <v>92.1</v>
      </c>
      <c r="Y927" s="46">
        <v>92.1</v>
      </c>
    </row>
    <row r="928" spans="15:25">
      <c r="O928" s="46">
        <v>92.2</v>
      </c>
      <c r="Y928" s="46">
        <v>92.2</v>
      </c>
    </row>
    <row r="929" spans="15:25">
      <c r="O929" s="46">
        <v>92.3</v>
      </c>
      <c r="Y929" s="46">
        <v>92.3</v>
      </c>
    </row>
    <row r="930" spans="15:25">
      <c r="O930" s="46">
        <v>92.4</v>
      </c>
      <c r="Y930" s="46">
        <v>92.4</v>
      </c>
    </row>
    <row r="931" spans="15:25">
      <c r="O931" s="46">
        <v>92.5</v>
      </c>
      <c r="Y931" s="46">
        <v>92.5</v>
      </c>
    </row>
    <row r="932" spans="15:25">
      <c r="O932" s="46">
        <v>92.6</v>
      </c>
      <c r="Y932" s="46">
        <v>92.6</v>
      </c>
    </row>
    <row r="933" spans="15:25">
      <c r="O933" s="46">
        <v>92.7</v>
      </c>
      <c r="Y933" s="46">
        <v>92.7</v>
      </c>
    </row>
    <row r="934" spans="15:25">
      <c r="O934" s="46">
        <v>92.8</v>
      </c>
      <c r="Y934" s="46">
        <v>92.8</v>
      </c>
    </row>
    <row r="935" spans="15:25">
      <c r="O935" s="46">
        <v>92.9</v>
      </c>
      <c r="Y935" s="46">
        <v>92.9</v>
      </c>
    </row>
    <row r="936" spans="15:25">
      <c r="O936" s="46">
        <v>93</v>
      </c>
      <c r="Y936" s="46">
        <v>93</v>
      </c>
    </row>
    <row r="937" spans="15:25">
      <c r="O937" s="46">
        <v>93.1</v>
      </c>
      <c r="Y937" s="46">
        <v>93.1</v>
      </c>
    </row>
    <row r="938" spans="15:25">
      <c r="O938" s="46">
        <v>93.2</v>
      </c>
      <c r="Y938" s="46">
        <v>93.2</v>
      </c>
    </row>
    <row r="939" spans="15:25">
      <c r="O939" s="46">
        <v>93.3</v>
      </c>
      <c r="Y939" s="46">
        <v>93.3</v>
      </c>
    </row>
    <row r="940" spans="15:25">
      <c r="O940" s="46">
        <v>93.4</v>
      </c>
      <c r="Y940" s="46">
        <v>93.4</v>
      </c>
    </row>
    <row r="941" spans="15:25">
      <c r="O941" s="46">
        <v>93.5</v>
      </c>
      <c r="Y941" s="46">
        <v>93.5</v>
      </c>
    </row>
    <row r="942" spans="15:25">
      <c r="O942" s="46">
        <v>93.6</v>
      </c>
      <c r="Y942" s="46">
        <v>93.6</v>
      </c>
    </row>
    <row r="943" spans="15:25">
      <c r="O943" s="46">
        <v>93.7</v>
      </c>
      <c r="Y943" s="46">
        <v>93.7</v>
      </c>
    </row>
    <row r="944" spans="15:25">
      <c r="O944" s="46">
        <v>93.8</v>
      </c>
      <c r="Y944" s="46">
        <v>93.8</v>
      </c>
    </row>
    <row r="945" spans="15:25">
      <c r="O945" s="46">
        <v>93.9</v>
      </c>
      <c r="Y945" s="46">
        <v>93.9</v>
      </c>
    </row>
    <row r="946" spans="15:25">
      <c r="O946" s="46">
        <v>94</v>
      </c>
      <c r="Y946" s="46">
        <v>94</v>
      </c>
    </row>
    <row r="947" spans="15:25">
      <c r="O947" s="46">
        <v>94.1</v>
      </c>
      <c r="Y947" s="46">
        <v>94.1</v>
      </c>
    </row>
    <row r="948" spans="15:25">
      <c r="O948" s="46">
        <v>94.2</v>
      </c>
      <c r="Y948" s="46">
        <v>94.2</v>
      </c>
    </row>
    <row r="949" spans="15:25">
      <c r="O949" s="46">
        <v>94.3</v>
      </c>
      <c r="Y949" s="46">
        <v>94.3</v>
      </c>
    </row>
    <row r="950" spans="15:25">
      <c r="O950" s="46">
        <v>94.4</v>
      </c>
      <c r="Y950" s="46">
        <v>94.4</v>
      </c>
    </row>
    <row r="951" spans="15:25">
      <c r="O951" s="46">
        <v>94.5</v>
      </c>
      <c r="Y951" s="46">
        <v>94.5</v>
      </c>
    </row>
    <row r="952" spans="15:25">
      <c r="O952" s="46">
        <v>94.6</v>
      </c>
      <c r="Y952" s="46">
        <v>94.6</v>
      </c>
    </row>
    <row r="953" spans="15:25">
      <c r="O953" s="46">
        <v>94.7</v>
      </c>
      <c r="Y953" s="46">
        <v>94.7</v>
      </c>
    </row>
    <row r="954" spans="15:25">
      <c r="O954" s="46">
        <v>94.8</v>
      </c>
      <c r="Y954" s="46">
        <v>94.8</v>
      </c>
    </row>
    <row r="955" spans="15:25">
      <c r="O955" s="46">
        <v>94.9</v>
      </c>
      <c r="Y955" s="46">
        <v>94.9</v>
      </c>
    </row>
    <row r="956" spans="15:25">
      <c r="O956" s="46">
        <v>95</v>
      </c>
      <c r="Y956" s="46">
        <v>95</v>
      </c>
    </row>
    <row r="957" spans="15:25">
      <c r="O957" s="46">
        <v>95.1</v>
      </c>
      <c r="Y957" s="46">
        <v>95.1</v>
      </c>
    </row>
    <row r="958" spans="15:25">
      <c r="O958" s="46">
        <v>95.2</v>
      </c>
      <c r="Y958" s="46">
        <v>95.2</v>
      </c>
    </row>
    <row r="959" spans="15:25">
      <c r="O959" s="46">
        <v>95.3</v>
      </c>
      <c r="Y959" s="46">
        <v>95.3</v>
      </c>
    </row>
    <row r="960" spans="15:25">
      <c r="O960" s="46">
        <v>95.4</v>
      </c>
      <c r="Y960" s="46">
        <v>95.4</v>
      </c>
    </row>
    <row r="961" spans="15:25">
      <c r="O961" s="46">
        <v>95.5</v>
      </c>
      <c r="Y961" s="46">
        <v>95.5</v>
      </c>
    </row>
    <row r="962" spans="15:25">
      <c r="O962" s="46">
        <v>95.6</v>
      </c>
      <c r="Y962" s="46">
        <v>95.6</v>
      </c>
    </row>
    <row r="963" spans="15:25">
      <c r="O963" s="46">
        <v>95.7</v>
      </c>
      <c r="Y963" s="46">
        <v>95.7</v>
      </c>
    </row>
    <row r="964" spans="15:25">
      <c r="O964" s="46">
        <v>95.8</v>
      </c>
      <c r="Y964" s="46">
        <v>95.8</v>
      </c>
    </row>
    <row r="965" spans="15:25">
      <c r="O965" s="46">
        <v>95.9</v>
      </c>
      <c r="Y965" s="46">
        <v>95.9</v>
      </c>
    </row>
    <row r="966" spans="15:25">
      <c r="O966" s="46">
        <v>96</v>
      </c>
      <c r="Y966" s="46">
        <v>96</v>
      </c>
    </row>
    <row r="967" spans="15:25">
      <c r="O967" s="46">
        <v>96.1</v>
      </c>
      <c r="Y967" s="46">
        <v>96.1</v>
      </c>
    </row>
    <row r="968" spans="15:25">
      <c r="O968" s="46">
        <v>96.2</v>
      </c>
      <c r="Y968" s="46">
        <v>96.2</v>
      </c>
    </row>
    <row r="969" spans="15:25">
      <c r="O969" s="46">
        <v>96.3</v>
      </c>
      <c r="Y969" s="46">
        <v>96.3</v>
      </c>
    </row>
    <row r="970" spans="15:25">
      <c r="O970" s="46">
        <v>96.4</v>
      </c>
      <c r="Y970" s="46">
        <v>96.4</v>
      </c>
    </row>
    <row r="971" spans="15:25">
      <c r="O971" s="46">
        <v>96.5</v>
      </c>
      <c r="Y971" s="46">
        <v>96.5</v>
      </c>
    </row>
    <row r="972" spans="15:25">
      <c r="O972" s="46">
        <v>96.6</v>
      </c>
      <c r="Y972" s="46">
        <v>96.6</v>
      </c>
    </row>
    <row r="973" spans="15:25">
      <c r="O973" s="46">
        <v>96.7</v>
      </c>
      <c r="Y973" s="46">
        <v>96.7</v>
      </c>
    </row>
    <row r="974" spans="15:25">
      <c r="O974" s="46">
        <v>96.8</v>
      </c>
      <c r="Y974" s="46">
        <v>96.8</v>
      </c>
    </row>
    <row r="975" spans="15:25">
      <c r="O975" s="46">
        <v>96.9</v>
      </c>
      <c r="Y975" s="46">
        <v>96.9</v>
      </c>
    </row>
    <row r="976" spans="15:25">
      <c r="O976" s="46">
        <v>97</v>
      </c>
      <c r="Y976" s="46">
        <v>97</v>
      </c>
    </row>
    <row r="977" spans="15:25">
      <c r="O977" s="46">
        <v>97.1</v>
      </c>
      <c r="Y977" s="46">
        <v>97.1</v>
      </c>
    </row>
    <row r="978" spans="15:25">
      <c r="O978" s="46">
        <v>97.2</v>
      </c>
      <c r="Y978" s="46">
        <v>97.2</v>
      </c>
    </row>
    <row r="979" spans="15:25">
      <c r="O979" s="46">
        <v>97.3</v>
      </c>
      <c r="Y979" s="46">
        <v>97.3</v>
      </c>
    </row>
    <row r="980" spans="15:25">
      <c r="O980" s="46">
        <v>97.4</v>
      </c>
      <c r="Y980" s="46">
        <v>97.4</v>
      </c>
    </row>
    <row r="981" spans="15:25">
      <c r="O981" s="46">
        <v>97.5</v>
      </c>
      <c r="Y981" s="46">
        <v>97.5</v>
      </c>
    </row>
    <row r="982" spans="15:25">
      <c r="O982" s="46">
        <v>97.6</v>
      </c>
      <c r="Y982" s="46">
        <v>97.6</v>
      </c>
    </row>
    <row r="983" spans="15:25">
      <c r="O983" s="46">
        <v>97.7</v>
      </c>
      <c r="Y983" s="46">
        <v>97.7</v>
      </c>
    </row>
    <row r="984" spans="15:25">
      <c r="O984" s="46">
        <v>97.8</v>
      </c>
      <c r="Y984" s="46">
        <v>97.8</v>
      </c>
    </row>
    <row r="985" spans="15:25">
      <c r="O985" s="46">
        <v>97.9</v>
      </c>
      <c r="Y985" s="46">
        <v>97.9</v>
      </c>
    </row>
    <row r="986" spans="15:25">
      <c r="O986" s="46">
        <v>98</v>
      </c>
      <c r="Y986" s="46">
        <v>98</v>
      </c>
    </row>
    <row r="987" spans="15:25">
      <c r="O987" s="46">
        <v>98.1</v>
      </c>
      <c r="Y987" s="46">
        <v>98.1</v>
      </c>
    </row>
    <row r="988" spans="15:25">
      <c r="O988" s="46">
        <v>98.2</v>
      </c>
      <c r="Y988" s="46">
        <v>98.2</v>
      </c>
    </row>
    <row r="989" spans="15:25">
      <c r="O989" s="46">
        <v>98.3</v>
      </c>
      <c r="Y989" s="46">
        <v>98.3</v>
      </c>
    </row>
    <row r="990" spans="15:25">
      <c r="O990" s="46">
        <v>98.4</v>
      </c>
      <c r="Y990" s="46">
        <v>98.4</v>
      </c>
    </row>
    <row r="991" spans="15:25">
      <c r="O991" s="46">
        <v>98.5</v>
      </c>
      <c r="Y991" s="46">
        <v>98.5</v>
      </c>
    </row>
    <row r="992" spans="15:25">
      <c r="O992" s="46">
        <v>98.6</v>
      </c>
      <c r="Y992" s="46">
        <v>98.6</v>
      </c>
    </row>
    <row r="993" spans="15:25">
      <c r="O993" s="46">
        <v>98.7</v>
      </c>
      <c r="Y993" s="46">
        <v>98.7</v>
      </c>
    </row>
    <row r="994" spans="15:25">
      <c r="O994" s="46">
        <v>98.8</v>
      </c>
      <c r="Y994" s="46">
        <v>98.8</v>
      </c>
    </row>
    <row r="995" spans="15:25">
      <c r="O995" s="46">
        <v>98.9</v>
      </c>
      <c r="Y995" s="46">
        <v>98.9</v>
      </c>
    </row>
    <row r="996" spans="15:25">
      <c r="O996" s="46">
        <v>99</v>
      </c>
      <c r="Y996" s="46">
        <v>99</v>
      </c>
    </row>
    <row r="997" spans="15:25">
      <c r="O997" s="46">
        <v>99.1</v>
      </c>
      <c r="Y997" s="46">
        <v>99.1</v>
      </c>
    </row>
    <row r="998" spans="15:25">
      <c r="O998" s="46">
        <v>99.2</v>
      </c>
      <c r="Y998" s="46">
        <v>99.2</v>
      </c>
    </row>
    <row r="999" spans="15:25">
      <c r="O999" s="46">
        <v>99.3</v>
      </c>
      <c r="Y999" s="46">
        <v>99.3</v>
      </c>
    </row>
    <row r="1000" spans="15:25">
      <c r="O1000" s="46">
        <v>99.4</v>
      </c>
      <c r="Y1000" s="46">
        <v>99.4</v>
      </c>
    </row>
    <row r="1001" spans="15:25">
      <c r="O1001" s="46">
        <v>99.5</v>
      </c>
      <c r="Y1001" s="46">
        <v>99.5</v>
      </c>
    </row>
    <row r="1002" spans="15:25">
      <c r="O1002" s="46">
        <v>99.6</v>
      </c>
      <c r="Y1002" s="46">
        <v>99.6</v>
      </c>
    </row>
    <row r="1003" spans="15:25">
      <c r="O1003" s="46">
        <v>99.7</v>
      </c>
      <c r="Y1003" s="46">
        <v>99.7</v>
      </c>
    </row>
    <row r="1004" spans="15:25">
      <c r="O1004" s="46">
        <v>99.8</v>
      </c>
      <c r="Y1004" s="46">
        <v>99.8</v>
      </c>
    </row>
    <row r="1005" spans="15:25">
      <c r="O1005" s="46">
        <v>99.9</v>
      </c>
      <c r="Y1005" s="46">
        <v>99.9</v>
      </c>
    </row>
  </sheetData>
  <sheetProtection password="CD8C" sheet="1" objects="1" scenarios="1"/>
  <conditionalFormatting sqref="A27">
    <cfRule type="containsText" dxfId="15" priority="2" operator="containsText" text="This H value does indicate significant heterogeneity.">
      <formula>NOT(ISERROR(SEARCH("This H value does indicate significant heterogeneity.",A27)))</formula>
    </cfRule>
  </conditionalFormatting>
  <conditionalFormatting sqref="A34">
    <cfRule type="containsText" dxfId="14" priority="1" operator="containsText" text="This R value does indicate significant heterogeneity.">
      <formula>NOT(ISERROR(SEARCH("This R value does indicate significant heterogeneity.",A34)))</formula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H1005"/>
  <sheetViews>
    <sheetView showGridLines="0" showRowColHeaders="0" zoomScaleNormal="100" workbookViewId="0">
      <selection activeCell="B6" sqref="B6"/>
    </sheetView>
  </sheetViews>
  <sheetFormatPr defaultColWidth="9.140625" defaultRowHeight="12.75"/>
  <cols>
    <col min="1" max="1" width="79" bestFit="1" customWidth="1"/>
    <col min="2" max="2" width="13.140625" customWidth="1"/>
    <col min="5" max="5" width="17.28515625" bestFit="1" customWidth="1"/>
    <col min="6" max="6" width="17.28515625" style="44" customWidth="1"/>
    <col min="7" max="8" width="17.28515625" style="45" customWidth="1"/>
    <col min="9" max="9" width="21.140625" style="45" bestFit="1" customWidth="1"/>
    <col min="10" max="10" width="17.28515625" style="45" customWidth="1"/>
    <col min="11" max="11" width="21" style="46" bestFit="1" customWidth="1"/>
    <col min="12" max="12" width="17.42578125" style="45" bestFit="1" customWidth="1"/>
    <col min="13" max="13" width="9.140625" style="45"/>
    <col min="14" max="14" width="11.5703125" style="45" bestFit="1" customWidth="1"/>
    <col min="15" max="15" width="9.85546875" style="45" bestFit="1" customWidth="1"/>
    <col min="16" max="16" width="18.140625" style="45" bestFit="1" customWidth="1"/>
    <col min="17" max="17" width="11.5703125" style="45" bestFit="1" customWidth="1"/>
    <col min="18" max="18" width="9.85546875" style="45" bestFit="1" customWidth="1"/>
    <col min="19" max="19" width="18.140625" style="45" bestFit="1" customWidth="1"/>
    <col min="20" max="20" width="11.5703125" style="45" bestFit="1" customWidth="1"/>
    <col min="21" max="21" width="9.85546875" style="45" bestFit="1" customWidth="1"/>
    <col min="22" max="22" width="18.140625" style="45" bestFit="1" customWidth="1"/>
    <col min="23" max="23" width="9.140625" style="45"/>
    <col min="24" max="24" width="11.5703125" style="45" bestFit="1" customWidth="1"/>
    <col min="25" max="25" width="9.85546875" style="45" bestFit="1" customWidth="1"/>
    <col min="26" max="26" width="18.140625" style="45" bestFit="1" customWidth="1"/>
    <col min="27" max="27" width="11.5703125" style="45" bestFit="1" customWidth="1"/>
    <col min="28" max="28" width="9.85546875" style="45" bestFit="1" customWidth="1"/>
    <col min="29" max="29" width="18.140625" style="45" bestFit="1" customWidth="1"/>
    <col min="30" max="30" width="11.5703125" style="45" bestFit="1" customWidth="1"/>
    <col min="31" max="31" width="9.85546875" style="45" bestFit="1" customWidth="1"/>
    <col min="32" max="32" width="18.140625" style="45" bestFit="1" customWidth="1"/>
    <col min="33" max="52" width="9.140625" style="44"/>
    <col min="53" max="60" width="9.140625" style="41"/>
  </cols>
  <sheetData>
    <row r="1" spans="1:32" ht="15.75">
      <c r="A1" s="2" t="s">
        <v>37</v>
      </c>
    </row>
    <row r="2" spans="1:32">
      <c r="A2" s="5" t="s">
        <v>9</v>
      </c>
    </row>
    <row r="3" spans="1:32">
      <c r="A3" s="5"/>
    </row>
    <row r="4" spans="1:32" ht="13.5" thickBot="1">
      <c r="A4" s="20" t="str">
        <f>IF($B$10&lt;$B$8,"Not allowed: the # of container sample results is &lt; to the recommended #", "")</f>
        <v/>
      </c>
    </row>
    <row r="5" spans="1:32" ht="13.5" thickBot="1">
      <c r="D5" s="22" t="s">
        <v>1</v>
      </c>
      <c r="E5" s="11" t="s">
        <v>10</v>
      </c>
      <c r="F5" s="47" t="s">
        <v>4</v>
      </c>
      <c r="G5" s="46" t="s">
        <v>12</v>
      </c>
      <c r="H5" s="46"/>
      <c r="I5" s="48" t="s">
        <v>14</v>
      </c>
      <c r="J5" s="46"/>
      <c r="N5" s="48" t="s">
        <v>29</v>
      </c>
      <c r="X5" s="48" t="s">
        <v>30</v>
      </c>
    </row>
    <row r="6" spans="1:32" ht="13.5" thickBot="1">
      <c r="A6" s="1" t="s">
        <v>13</v>
      </c>
      <c r="B6" s="18"/>
      <c r="D6" s="36"/>
      <c r="E6" s="12">
        <v>1</v>
      </c>
      <c r="F6" s="49" t="e">
        <f>AVERAGE(D6:D105)</f>
        <v>#DIV/0!</v>
      </c>
      <c r="G6" s="46" t="s">
        <v>7</v>
      </c>
      <c r="H6" s="50" t="e">
        <f>IF($B$14="Y",$B$21/$B$19-1.2,$B$21/$B$19-1.1)</f>
        <v>#VALUE!</v>
      </c>
      <c r="I6" s="46" t="s">
        <v>15</v>
      </c>
      <c r="J6" s="46" t="s">
        <v>16</v>
      </c>
      <c r="K6" s="46" t="s">
        <v>17</v>
      </c>
      <c r="L6" s="46" t="s">
        <v>18</v>
      </c>
      <c r="N6" s="46" t="s">
        <v>16</v>
      </c>
      <c r="O6" s="46" t="s">
        <v>23</v>
      </c>
      <c r="P6" s="46" t="s">
        <v>24</v>
      </c>
      <c r="Q6" s="46" t="s">
        <v>16</v>
      </c>
      <c r="R6" s="46" t="s">
        <v>23</v>
      </c>
      <c r="S6" s="46" t="s">
        <v>24</v>
      </c>
      <c r="T6" s="46" t="s">
        <v>16</v>
      </c>
      <c r="U6" s="46" t="s">
        <v>23</v>
      </c>
      <c r="V6" s="46" t="s">
        <v>24</v>
      </c>
      <c r="X6" s="46" t="s">
        <v>16</v>
      </c>
      <c r="Y6" s="46" t="s">
        <v>23</v>
      </c>
      <c r="Z6" s="46" t="s">
        <v>24</v>
      </c>
      <c r="AA6" s="46" t="s">
        <v>16</v>
      </c>
      <c r="AB6" s="46" t="s">
        <v>23</v>
      </c>
      <c r="AC6" s="46" t="s">
        <v>24</v>
      </c>
      <c r="AD6" s="46" t="s">
        <v>16</v>
      </c>
      <c r="AE6" s="46" t="s">
        <v>23</v>
      </c>
      <c r="AF6" s="46" t="s">
        <v>24</v>
      </c>
    </row>
    <row r="7" spans="1:32" ht="13.5" thickBot="1">
      <c r="A7" s="1"/>
      <c r="B7" s="8"/>
      <c r="D7" s="36"/>
      <c r="E7" s="12">
        <v>2</v>
      </c>
      <c r="F7" s="47"/>
      <c r="G7" s="46"/>
      <c r="H7" s="50"/>
      <c r="I7" s="46">
        <v>5</v>
      </c>
      <c r="J7" s="46">
        <v>5</v>
      </c>
      <c r="K7" s="46">
        <v>2.5499999999999998</v>
      </c>
      <c r="L7" s="46">
        <v>2.78</v>
      </c>
      <c r="N7" s="51" t="s">
        <v>28</v>
      </c>
      <c r="O7" s="46">
        <v>0</v>
      </c>
      <c r="P7" s="46">
        <v>5</v>
      </c>
      <c r="Q7" s="52" t="s">
        <v>25</v>
      </c>
      <c r="R7" s="46">
        <v>0</v>
      </c>
      <c r="S7" s="46">
        <v>6</v>
      </c>
      <c r="T7" s="53">
        <v>20</v>
      </c>
      <c r="U7" s="46">
        <v>0</v>
      </c>
      <c r="V7" s="46">
        <v>6</v>
      </c>
      <c r="X7" s="51" t="s">
        <v>28</v>
      </c>
      <c r="Y7" s="46">
        <v>0</v>
      </c>
      <c r="Z7" s="46">
        <v>6</v>
      </c>
      <c r="AA7" s="52" t="s">
        <v>25</v>
      </c>
      <c r="AB7" s="46">
        <v>0</v>
      </c>
      <c r="AC7" s="46">
        <v>6</v>
      </c>
      <c r="AD7" s="53">
        <v>20</v>
      </c>
      <c r="AE7" s="46">
        <v>0</v>
      </c>
      <c r="AF7" s="46">
        <v>7</v>
      </c>
    </row>
    <row r="8" spans="1:32" ht="13.5" thickBot="1">
      <c r="A8" s="1" t="s">
        <v>19</v>
      </c>
      <c r="B8" s="19" t="str">
        <f>IF($B$6&lt;5,"",VLOOKUP($B$6,$I$7:$J$52,2))</f>
        <v/>
      </c>
      <c r="D8" s="36"/>
      <c r="E8" s="12">
        <v>3</v>
      </c>
      <c r="F8" s="47"/>
      <c r="G8" s="46"/>
      <c r="H8" s="46"/>
      <c r="I8" s="46">
        <v>6</v>
      </c>
      <c r="J8" s="46">
        <v>6</v>
      </c>
      <c r="K8" s="46">
        <v>2.2200000000000002</v>
      </c>
      <c r="L8" s="46">
        <v>2.42</v>
      </c>
      <c r="N8" s="46"/>
      <c r="O8" s="46">
        <v>1</v>
      </c>
      <c r="P8" s="46">
        <v>5</v>
      </c>
      <c r="R8" s="46">
        <v>1</v>
      </c>
      <c r="S8" s="46">
        <v>6</v>
      </c>
      <c r="U8" s="46">
        <v>1</v>
      </c>
      <c r="V8" s="46">
        <v>6</v>
      </c>
      <c r="X8" s="46"/>
      <c r="Y8" s="46">
        <v>1</v>
      </c>
      <c r="Z8" s="46">
        <v>6</v>
      </c>
      <c r="AB8" s="46">
        <v>1</v>
      </c>
      <c r="AC8" s="46">
        <v>6</v>
      </c>
      <c r="AE8" s="46">
        <v>1</v>
      </c>
      <c r="AF8" s="46">
        <v>7</v>
      </c>
    </row>
    <row r="9" spans="1:32" ht="13.5" thickBot="1">
      <c r="A9" s="1"/>
      <c r="B9" s="9"/>
      <c r="D9" s="36"/>
      <c r="E9" s="12">
        <v>4</v>
      </c>
      <c r="F9" s="47"/>
      <c r="G9" s="46"/>
      <c r="H9" s="46"/>
      <c r="I9" s="46">
        <v>7</v>
      </c>
      <c r="J9" s="46">
        <v>7</v>
      </c>
      <c r="K9" s="46">
        <v>1.98</v>
      </c>
      <c r="L9" s="46">
        <v>2.17</v>
      </c>
      <c r="N9" s="46"/>
      <c r="O9" s="46">
        <v>2</v>
      </c>
      <c r="P9" s="46">
        <v>7</v>
      </c>
      <c r="R9" s="46">
        <v>2</v>
      </c>
      <c r="S9" s="46">
        <v>8</v>
      </c>
      <c r="U9" s="46">
        <v>2</v>
      </c>
      <c r="V9" s="46">
        <v>9</v>
      </c>
      <c r="X9" s="46"/>
      <c r="Y9" s="46">
        <v>2</v>
      </c>
      <c r="Z9" s="46">
        <v>8</v>
      </c>
      <c r="AB9" s="46">
        <v>2</v>
      </c>
      <c r="AC9" s="46">
        <v>8</v>
      </c>
      <c r="AE9" s="46">
        <v>2</v>
      </c>
      <c r="AF9" s="46">
        <v>9</v>
      </c>
    </row>
    <row r="10" spans="1:32" ht="13.5" thickBot="1">
      <c r="A10" s="1" t="s">
        <v>2</v>
      </c>
      <c r="B10" s="39" t="str">
        <f>IF($B$6&lt;5,"",COUNT($D$6:$D$105))</f>
        <v/>
      </c>
      <c r="D10" s="36"/>
      <c r="E10" s="12">
        <v>5</v>
      </c>
      <c r="F10" s="47"/>
      <c r="G10" s="46"/>
      <c r="H10" s="46"/>
      <c r="I10" s="46">
        <v>8</v>
      </c>
      <c r="J10" s="46">
        <v>8</v>
      </c>
      <c r="K10" s="46">
        <v>1.8</v>
      </c>
      <c r="L10" s="46">
        <v>1.97</v>
      </c>
      <c r="N10" s="46"/>
      <c r="O10" s="46">
        <v>3</v>
      </c>
      <c r="P10" s="46">
        <v>9</v>
      </c>
      <c r="R10" s="46">
        <v>3</v>
      </c>
      <c r="S10" s="46">
        <v>10</v>
      </c>
      <c r="U10" s="46">
        <v>3</v>
      </c>
      <c r="V10" s="46">
        <v>11</v>
      </c>
      <c r="X10" s="46"/>
      <c r="Y10" s="46">
        <v>3</v>
      </c>
      <c r="Z10" s="46">
        <v>9</v>
      </c>
      <c r="AB10" s="46">
        <v>3</v>
      </c>
      <c r="AC10" s="46">
        <v>10</v>
      </c>
      <c r="AE10" s="46">
        <v>3</v>
      </c>
      <c r="AF10" s="46">
        <v>11</v>
      </c>
    </row>
    <row r="11" spans="1:32" ht="13.5" thickBot="1">
      <c r="A11" s="1"/>
      <c r="B11" s="9"/>
      <c r="D11" s="36"/>
      <c r="E11" s="12">
        <v>6</v>
      </c>
      <c r="F11" s="47"/>
      <c r="G11" s="54"/>
      <c r="H11" s="46"/>
      <c r="I11" s="46">
        <v>9</v>
      </c>
      <c r="J11" s="46">
        <v>9</v>
      </c>
      <c r="K11" s="46">
        <v>1.66</v>
      </c>
      <c r="L11" s="46">
        <v>1.81</v>
      </c>
      <c r="N11" s="46"/>
      <c r="O11" s="46">
        <v>4</v>
      </c>
      <c r="P11" s="46">
        <v>10</v>
      </c>
      <c r="R11" s="46">
        <v>4</v>
      </c>
      <c r="S11" s="46">
        <v>11</v>
      </c>
      <c r="U11" s="46">
        <v>4</v>
      </c>
      <c r="V11" s="46">
        <v>12</v>
      </c>
      <c r="X11" s="46"/>
      <c r="Y11" s="46">
        <v>4</v>
      </c>
      <c r="Z11" s="46">
        <v>10</v>
      </c>
      <c r="AB11" s="46">
        <v>4</v>
      </c>
      <c r="AC11" s="46">
        <v>12</v>
      </c>
      <c r="AE11" s="46">
        <v>4</v>
      </c>
      <c r="AF11" s="46">
        <v>13</v>
      </c>
    </row>
    <row r="12" spans="1:32" ht="13.5" thickBot="1">
      <c r="A12" s="1" t="s">
        <v>11</v>
      </c>
      <c r="B12" s="6">
        <v>100</v>
      </c>
      <c r="D12" s="36"/>
      <c r="E12" s="12">
        <v>7</v>
      </c>
      <c r="F12" s="47"/>
      <c r="G12" s="46"/>
      <c r="H12" s="46"/>
      <c r="I12" s="46">
        <v>10</v>
      </c>
      <c r="J12" s="46">
        <v>10</v>
      </c>
      <c r="K12" s="46">
        <v>1.55</v>
      </c>
      <c r="L12" s="46">
        <v>1.69</v>
      </c>
      <c r="N12" s="46"/>
      <c r="O12" s="46">
        <v>5</v>
      </c>
      <c r="P12" s="46">
        <v>11</v>
      </c>
      <c r="R12" s="46">
        <v>5</v>
      </c>
      <c r="S12" s="46">
        <v>12</v>
      </c>
      <c r="U12" s="46">
        <v>5</v>
      </c>
      <c r="V12" s="46">
        <v>13</v>
      </c>
      <c r="X12" s="46"/>
      <c r="Y12" s="46">
        <v>5</v>
      </c>
      <c r="Z12" s="46">
        <v>11</v>
      </c>
      <c r="AB12" s="46">
        <v>5</v>
      </c>
      <c r="AC12" s="46">
        <v>13</v>
      </c>
      <c r="AE12" s="46">
        <v>5</v>
      </c>
      <c r="AF12" s="46">
        <v>14</v>
      </c>
    </row>
    <row r="13" spans="1:32" ht="13.5" thickBot="1">
      <c r="A13" s="1"/>
      <c r="B13" s="9"/>
      <c r="D13" s="36"/>
      <c r="E13" s="12">
        <v>8</v>
      </c>
      <c r="F13" s="47"/>
      <c r="G13" s="46"/>
      <c r="H13" s="46"/>
      <c r="I13" s="46">
        <v>11</v>
      </c>
      <c r="J13" s="46">
        <v>11</v>
      </c>
      <c r="K13" s="46">
        <v>1.45</v>
      </c>
      <c r="L13" s="46">
        <v>1.58</v>
      </c>
      <c r="N13" s="46"/>
      <c r="O13" s="46">
        <v>6</v>
      </c>
      <c r="P13" s="46">
        <v>12</v>
      </c>
      <c r="R13" s="46">
        <v>6</v>
      </c>
      <c r="S13" s="46">
        <v>13</v>
      </c>
      <c r="U13" s="46">
        <v>6</v>
      </c>
      <c r="V13" s="46">
        <v>15</v>
      </c>
      <c r="X13" s="46"/>
      <c r="Y13" s="46">
        <v>6</v>
      </c>
      <c r="Z13" s="46">
        <v>12</v>
      </c>
      <c r="AB13" s="46">
        <v>6</v>
      </c>
      <c r="AC13" s="46">
        <v>14</v>
      </c>
      <c r="AE13" s="46">
        <v>6</v>
      </c>
      <c r="AF13" s="46">
        <v>15</v>
      </c>
    </row>
    <row r="14" spans="1:32" ht="13.5" thickBot="1">
      <c r="A14" s="1" t="s">
        <v>3</v>
      </c>
      <c r="B14" s="6"/>
      <c r="C14" s="4"/>
      <c r="D14" s="36"/>
      <c r="E14" s="12">
        <v>9</v>
      </c>
      <c r="F14" s="47"/>
      <c r="G14" s="46"/>
      <c r="H14" s="55"/>
      <c r="I14" s="46">
        <v>12</v>
      </c>
      <c r="J14" s="46">
        <v>11</v>
      </c>
      <c r="K14" s="46">
        <v>1.45</v>
      </c>
      <c r="L14" s="46">
        <v>1.58</v>
      </c>
      <c r="N14" s="46"/>
      <c r="O14" s="46">
        <v>7</v>
      </c>
      <c r="P14" s="46">
        <v>13</v>
      </c>
      <c r="R14" s="46">
        <v>7</v>
      </c>
      <c r="S14" s="46">
        <v>14</v>
      </c>
      <c r="U14" s="46">
        <v>7</v>
      </c>
      <c r="V14" s="46">
        <v>16</v>
      </c>
      <c r="X14" s="46"/>
      <c r="Y14" s="46">
        <v>7</v>
      </c>
      <c r="Z14" s="46">
        <v>13</v>
      </c>
      <c r="AB14" s="46">
        <v>7</v>
      </c>
      <c r="AC14" s="46">
        <v>15</v>
      </c>
      <c r="AE14" s="46">
        <v>7</v>
      </c>
      <c r="AF14" s="46">
        <v>16</v>
      </c>
    </row>
    <row r="15" spans="1:32" ht="13.5" thickBot="1">
      <c r="A15" s="1"/>
      <c r="B15" s="7"/>
      <c r="C15" s="4"/>
      <c r="D15" s="36"/>
      <c r="E15" s="12">
        <v>10</v>
      </c>
      <c r="F15" s="47"/>
      <c r="G15" s="46"/>
      <c r="H15" s="46"/>
      <c r="I15" s="46">
        <v>13</v>
      </c>
      <c r="J15" s="46">
        <v>11</v>
      </c>
      <c r="K15" s="46">
        <v>1.45</v>
      </c>
      <c r="L15" s="46">
        <v>1.58</v>
      </c>
      <c r="N15" s="46"/>
      <c r="O15" s="46">
        <v>8</v>
      </c>
      <c r="P15" s="46">
        <v>14</v>
      </c>
      <c r="R15" s="46">
        <v>8</v>
      </c>
      <c r="S15" s="46">
        <v>15</v>
      </c>
      <c r="U15" s="46">
        <v>8</v>
      </c>
      <c r="V15" s="46">
        <v>17</v>
      </c>
      <c r="X15" s="46"/>
      <c r="Y15" s="46">
        <v>8</v>
      </c>
      <c r="Z15" s="46">
        <v>14</v>
      </c>
      <c r="AB15" s="46">
        <v>8</v>
      </c>
      <c r="AC15" s="46">
        <v>16</v>
      </c>
      <c r="AE15" s="46">
        <v>8</v>
      </c>
      <c r="AF15" s="46">
        <v>17</v>
      </c>
    </row>
    <row r="16" spans="1:32" ht="13.5" thickBot="1">
      <c r="A16" s="1" t="s">
        <v>31</v>
      </c>
      <c r="B16" s="43" t="str">
        <f>IF($A$4="",IF($B$6&lt;5,"",ROUND(AVERAGE($D$6:$D$105),0)),"")</f>
        <v/>
      </c>
      <c r="D16" s="36"/>
      <c r="E16" s="12">
        <v>11</v>
      </c>
      <c r="F16" s="47"/>
      <c r="G16" s="46"/>
      <c r="H16" s="46"/>
      <c r="I16" s="46">
        <v>14</v>
      </c>
      <c r="J16" s="46">
        <v>11</v>
      </c>
      <c r="K16" s="46">
        <v>1.45</v>
      </c>
      <c r="L16" s="46">
        <v>1.58</v>
      </c>
      <c r="N16" s="46"/>
      <c r="O16" s="46">
        <v>9</v>
      </c>
      <c r="P16" s="46">
        <v>14</v>
      </c>
      <c r="R16" s="46">
        <v>9</v>
      </c>
      <c r="S16" s="46">
        <v>16</v>
      </c>
      <c r="U16" s="46">
        <v>9</v>
      </c>
      <c r="V16" s="46">
        <v>17</v>
      </c>
      <c r="X16" s="46"/>
      <c r="Y16" s="46">
        <v>9</v>
      </c>
      <c r="Z16" s="46">
        <v>15</v>
      </c>
      <c r="AB16" s="46">
        <v>9</v>
      </c>
      <c r="AC16" s="46">
        <v>17</v>
      </c>
      <c r="AE16" s="46">
        <v>9</v>
      </c>
      <c r="AF16" s="46">
        <v>18</v>
      </c>
    </row>
    <row r="17" spans="1:32" ht="13.5" thickBot="1">
      <c r="A17" s="1"/>
      <c r="B17" s="13"/>
      <c r="D17" s="36"/>
      <c r="E17" s="12">
        <v>12</v>
      </c>
      <c r="F17" s="47"/>
      <c r="G17" s="46"/>
      <c r="H17" s="46"/>
      <c r="I17" s="46">
        <v>15</v>
      </c>
      <c r="J17" s="46">
        <v>11</v>
      </c>
      <c r="K17" s="46">
        <v>1.45</v>
      </c>
      <c r="L17" s="46">
        <v>1.58</v>
      </c>
      <c r="N17" s="46"/>
      <c r="O17" s="46">
        <v>10</v>
      </c>
      <c r="P17" s="46">
        <v>15</v>
      </c>
      <c r="R17" s="46">
        <v>10</v>
      </c>
      <c r="S17" s="46">
        <v>17</v>
      </c>
      <c r="U17" s="46">
        <v>10</v>
      </c>
      <c r="V17" s="46">
        <v>18</v>
      </c>
      <c r="X17" s="46"/>
      <c r="Y17" s="46">
        <v>10</v>
      </c>
      <c r="Z17" s="46">
        <v>16</v>
      </c>
      <c r="AB17" s="46">
        <v>10</v>
      </c>
      <c r="AC17" s="46">
        <v>17</v>
      </c>
      <c r="AE17" s="46">
        <v>10</v>
      </c>
      <c r="AF17" s="46">
        <v>19</v>
      </c>
    </row>
    <row r="18" spans="1:32" ht="13.5" thickBot="1">
      <c r="A18" s="23" t="s">
        <v>20</v>
      </c>
      <c r="B18" s="27"/>
      <c r="D18" s="36"/>
      <c r="E18" s="12">
        <v>13</v>
      </c>
      <c r="F18" s="47"/>
      <c r="G18" s="46"/>
      <c r="H18" s="46"/>
      <c r="I18" s="46">
        <v>16</v>
      </c>
      <c r="J18" s="46">
        <v>15</v>
      </c>
      <c r="K18" s="46">
        <v>1.19</v>
      </c>
      <c r="L18" s="46">
        <v>1.31</v>
      </c>
      <c r="N18" s="46"/>
      <c r="O18" s="46">
        <v>11</v>
      </c>
      <c r="P18" s="46">
        <v>16</v>
      </c>
      <c r="R18" s="46">
        <v>11</v>
      </c>
      <c r="S18" s="46">
        <v>17</v>
      </c>
      <c r="U18" s="46">
        <v>11</v>
      </c>
      <c r="V18" s="46">
        <v>19</v>
      </c>
      <c r="X18" s="46"/>
      <c r="Y18" s="46">
        <v>11</v>
      </c>
      <c r="Z18" s="46">
        <v>16</v>
      </c>
      <c r="AB18" s="46">
        <v>11</v>
      </c>
      <c r="AC18" s="46">
        <v>18</v>
      </c>
      <c r="AE18" s="46">
        <v>11</v>
      </c>
      <c r="AF18" s="46">
        <v>20</v>
      </c>
    </row>
    <row r="19" spans="1:32" ht="13.5" thickBot="1">
      <c r="A19" s="24" t="s">
        <v>5</v>
      </c>
      <c r="B19" s="14" t="str">
        <f>IF($A$4="",IF($B$6&lt;5,"",IF($F$6&gt;99,"",IF($F$6&lt;1,"",IF($B$14="Y",1.2*$F$6*(100-$F$6)/$B$12,1.1*$F$6*(100-$F$6)/$B$12)))),"")</f>
        <v/>
      </c>
      <c r="D19" s="36"/>
      <c r="E19" s="12">
        <v>14</v>
      </c>
      <c r="F19" s="47"/>
      <c r="G19" s="46"/>
      <c r="H19" s="46"/>
      <c r="I19" s="46">
        <v>17</v>
      </c>
      <c r="J19" s="46">
        <v>15</v>
      </c>
      <c r="K19" s="46">
        <v>1.19</v>
      </c>
      <c r="L19" s="46">
        <v>1.31</v>
      </c>
      <c r="N19" s="46"/>
      <c r="O19" s="46">
        <v>12</v>
      </c>
      <c r="P19" s="46">
        <v>16</v>
      </c>
      <c r="R19" s="46">
        <v>12</v>
      </c>
      <c r="S19" s="46">
        <v>18</v>
      </c>
      <c r="U19" s="46">
        <v>12</v>
      </c>
      <c r="V19" s="46">
        <v>20</v>
      </c>
      <c r="X19" s="46"/>
      <c r="Y19" s="46">
        <v>12</v>
      </c>
      <c r="Z19" s="46">
        <v>17</v>
      </c>
      <c r="AB19" s="46">
        <v>12</v>
      </c>
      <c r="AC19" s="46">
        <v>19</v>
      </c>
      <c r="AE19" s="46">
        <v>12</v>
      </c>
      <c r="AF19" s="46">
        <v>21</v>
      </c>
    </row>
    <row r="20" spans="1:32" ht="13.5" thickBot="1">
      <c r="A20" s="25"/>
      <c r="B20" s="28"/>
      <c r="D20" s="36"/>
      <c r="E20" s="12">
        <v>15</v>
      </c>
      <c r="F20" s="47"/>
      <c r="G20" s="46"/>
      <c r="H20" s="46"/>
      <c r="I20" s="46">
        <v>18</v>
      </c>
      <c r="J20" s="46">
        <v>15</v>
      </c>
      <c r="K20" s="46">
        <v>1.19</v>
      </c>
      <c r="L20" s="46">
        <v>1.31</v>
      </c>
      <c r="N20" s="46"/>
      <c r="O20" s="46">
        <v>13</v>
      </c>
      <c r="P20" s="46">
        <v>17</v>
      </c>
      <c r="R20" s="46">
        <v>13</v>
      </c>
      <c r="S20" s="46">
        <v>19</v>
      </c>
      <c r="U20" s="46">
        <v>13</v>
      </c>
      <c r="V20" s="46">
        <v>20</v>
      </c>
      <c r="X20" s="46"/>
      <c r="Y20" s="46">
        <v>13</v>
      </c>
      <c r="Z20" s="46">
        <v>17</v>
      </c>
      <c r="AB20" s="46">
        <v>13</v>
      </c>
      <c r="AC20" s="46">
        <v>20</v>
      </c>
      <c r="AE20" s="46">
        <v>13</v>
      </c>
      <c r="AF20" s="46">
        <v>21</v>
      </c>
    </row>
    <row r="21" spans="1:32" ht="13.5" thickBot="1">
      <c r="A21" s="24" t="s">
        <v>6</v>
      </c>
      <c r="B21" s="15" t="str">
        <f>IF($A$4="",IF($B$6&lt;5,"",IF($F$6&gt;99,"",IF($F$6&lt;1,"",VAR($D$6:$D$105)))),"")</f>
        <v/>
      </c>
      <c r="D21" s="36"/>
      <c r="E21" s="12">
        <v>16</v>
      </c>
      <c r="F21" s="47"/>
      <c r="G21" s="46"/>
      <c r="H21" s="46"/>
      <c r="I21" s="46">
        <v>19</v>
      </c>
      <c r="J21" s="46">
        <v>15</v>
      </c>
      <c r="K21" s="46">
        <v>1.19</v>
      </c>
      <c r="L21" s="46">
        <v>1.31</v>
      </c>
      <c r="N21" s="46"/>
      <c r="O21" s="46">
        <v>14</v>
      </c>
      <c r="P21" s="46">
        <v>17</v>
      </c>
      <c r="R21" s="46">
        <v>14</v>
      </c>
      <c r="S21" s="46">
        <v>19</v>
      </c>
      <c r="U21" s="46">
        <v>14</v>
      </c>
      <c r="V21" s="46">
        <v>21</v>
      </c>
      <c r="X21" s="46"/>
      <c r="Y21" s="46">
        <v>14</v>
      </c>
      <c r="Z21" s="46">
        <v>18</v>
      </c>
      <c r="AB21" s="46">
        <v>14</v>
      </c>
      <c r="AC21" s="46">
        <v>20</v>
      </c>
      <c r="AE21" s="46">
        <v>14</v>
      </c>
      <c r="AF21" s="46">
        <v>22</v>
      </c>
    </row>
    <row r="22" spans="1:32" ht="13.5" thickBot="1">
      <c r="A22" s="24"/>
      <c r="B22" s="29"/>
      <c r="D22" s="36"/>
      <c r="E22" s="12">
        <v>17</v>
      </c>
      <c r="F22" s="47"/>
      <c r="G22" s="46"/>
      <c r="H22" s="46"/>
      <c r="I22" s="46">
        <v>20</v>
      </c>
      <c r="J22" s="46">
        <v>15</v>
      </c>
      <c r="K22" s="46">
        <v>1.19</v>
      </c>
      <c r="L22" s="46">
        <v>1.31</v>
      </c>
      <c r="N22" s="46"/>
      <c r="O22" s="46">
        <v>15</v>
      </c>
      <c r="P22" s="46">
        <v>18</v>
      </c>
      <c r="R22" s="46">
        <v>15</v>
      </c>
      <c r="S22" s="46">
        <v>20</v>
      </c>
      <c r="U22" s="46">
        <v>15</v>
      </c>
      <c r="V22" s="46">
        <v>22</v>
      </c>
      <c r="X22" s="46"/>
      <c r="Y22" s="46">
        <v>15</v>
      </c>
      <c r="Z22" s="46">
        <v>18</v>
      </c>
      <c r="AB22" s="46">
        <v>15</v>
      </c>
      <c r="AC22" s="46">
        <v>21</v>
      </c>
      <c r="AE22" s="46">
        <v>15</v>
      </c>
      <c r="AF22" s="46">
        <v>23</v>
      </c>
    </row>
    <row r="23" spans="1:32" ht="13.5" thickBot="1">
      <c r="A23" s="24" t="s">
        <v>22</v>
      </c>
      <c r="B23" s="14" t="e">
        <f>IF($A$4="",IF($F$6&gt;99,"",IF($F$6&lt;1,"",IF($H$6&lt;0,0,$H$6))),"")</f>
        <v>#DIV/0!</v>
      </c>
      <c r="D23" s="36"/>
      <c r="E23" s="12">
        <v>18</v>
      </c>
      <c r="F23" s="47"/>
      <c r="G23" s="46"/>
      <c r="H23" s="46"/>
      <c r="I23" s="46">
        <v>21</v>
      </c>
      <c r="J23" s="46">
        <v>15</v>
      </c>
      <c r="K23" s="46">
        <v>1.19</v>
      </c>
      <c r="L23" s="46">
        <v>1.31</v>
      </c>
      <c r="N23" s="46"/>
      <c r="O23" s="46">
        <v>16</v>
      </c>
      <c r="P23" s="46">
        <v>18</v>
      </c>
      <c r="R23" s="46">
        <v>16</v>
      </c>
      <c r="S23" s="46">
        <v>20</v>
      </c>
      <c r="U23" s="46">
        <v>16</v>
      </c>
      <c r="V23" s="46">
        <v>22</v>
      </c>
      <c r="X23" s="46"/>
      <c r="Y23" s="46">
        <v>16</v>
      </c>
      <c r="Z23" s="46">
        <v>19</v>
      </c>
      <c r="AB23" s="46">
        <v>16</v>
      </c>
      <c r="AC23" s="46">
        <v>21</v>
      </c>
      <c r="AE23" s="46">
        <v>16</v>
      </c>
      <c r="AF23" s="46">
        <v>23</v>
      </c>
    </row>
    <row r="24" spans="1:32" ht="13.5" thickBot="1">
      <c r="A24" s="24"/>
      <c r="B24" s="29"/>
      <c r="D24" s="36"/>
      <c r="E24" s="12">
        <v>19</v>
      </c>
      <c r="F24" s="47"/>
      <c r="G24" s="46"/>
      <c r="H24" s="46"/>
      <c r="I24" s="46">
        <v>22</v>
      </c>
      <c r="J24" s="46">
        <v>15</v>
      </c>
      <c r="K24" s="46">
        <v>1.19</v>
      </c>
      <c r="L24" s="46">
        <v>1.31</v>
      </c>
      <c r="N24" s="46"/>
      <c r="O24" s="46">
        <v>17</v>
      </c>
      <c r="P24" s="46">
        <v>19</v>
      </c>
      <c r="R24" s="46">
        <v>17</v>
      </c>
      <c r="S24" s="46">
        <v>21</v>
      </c>
      <c r="U24" s="46">
        <v>17</v>
      </c>
      <c r="V24" s="46">
        <v>23</v>
      </c>
      <c r="X24" s="46"/>
      <c r="Y24" s="46">
        <v>17</v>
      </c>
      <c r="Z24" s="46">
        <v>19</v>
      </c>
      <c r="AB24" s="46">
        <v>17</v>
      </c>
      <c r="AC24" s="46">
        <v>22</v>
      </c>
      <c r="AE24" s="46">
        <v>17</v>
      </c>
      <c r="AF24" s="46">
        <v>24</v>
      </c>
    </row>
    <row r="25" spans="1:32" ht="13.5" thickBot="1">
      <c r="A25" s="24" t="s">
        <v>21</v>
      </c>
      <c r="B25" s="19" t="str">
        <f>IF($A$4="",IF($B$6&lt;5,"",IF($F$6&gt;99,"",IF($F$6&lt;1,"",IF($B$14="Y",VLOOKUP($B$10,$J$7:$L$52,3),VLOOKUP($B$10,$J$7:$L$52,2))))),"")</f>
        <v/>
      </c>
      <c r="D25" s="36"/>
      <c r="E25" s="12">
        <v>20</v>
      </c>
      <c r="F25" s="47"/>
      <c r="G25" s="46"/>
      <c r="H25" s="46"/>
      <c r="I25" s="46">
        <v>23</v>
      </c>
      <c r="J25" s="46">
        <v>15</v>
      </c>
      <c r="K25" s="46">
        <v>1.19</v>
      </c>
      <c r="L25" s="46">
        <v>1.31</v>
      </c>
      <c r="N25" s="46"/>
      <c r="O25" s="46">
        <v>18</v>
      </c>
      <c r="P25" s="46">
        <v>19</v>
      </c>
      <c r="R25" s="46">
        <v>18</v>
      </c>
      <c r="S25" s="46">
        <v>21</v>
      </c>
      <c r="U25" s="46">
        <v>18</v>
      </c>
      <c r="V25" s="46">
        <v>23</v>
      </c>
      <c r="X25" s="46"/>
      <c r="Y25" s="46">
        <v>18</v>
      </c>
      <c r="Z25" s="46">
        <v>20</v>
      </c>
      <c r="AB25" s="46">
        <v>18</v>
      </c>
      <c r="AC25" s="46">
        <v>22</v>
      </c>
      <c r="AE25" s="46">
        <v>18</v>
      </c>
      <c r="AF25" s="46">
        <v>24</v>
      </c>
    </row>
    <row r="26" spans="1:32">
      <c r="A26" s="26"/>
      <c r="B26" s="30"/>
      <c r="C26" s="3"/>
      <c r="D26" s="36"/>
      <c r="E26" s="12">
        <v>21</v>
      </c>
      <c r="F26" s="56"/>
      <c r="G26" s="57"/>
      <c r="H26" s="57"/>
      <c r="I26" s="46">
        <v>24</v>
      </c>
      <c r="J26" s="46">
        <v>15</v>
      </c>
      <c r="K26" s="46">
        <v>1.19</v>
      </c>
      <c r="L26" s="46">
        <v>1.31</v>
      </c>
      <c r="N26" s="46"/>
      <c r="O26" s="46">
        <v>19</v>
      </c>
      <c r="P26" s="46">
        <v>19</v>
      </c>
      <c r="R26" s="46">
        <v>19</v>
      </c>
      <c r="S26" s="46">
        <v>22</v>
      </c>
      <c r="U26" s="46">
        <v>19</v>
      </c>
      <c r="V26" s="46">
        <v>24</v>
      </c>
      <c r="X26" s="46"/>
      <c r="Y26" s="46">
        <v>19</v>
      </c>
      <c r="Z26" s="46">
        <v>20</v>
      </c>
      <c r="AB26" s="46">
        <v>19</v>
      </c>
      <c r="AC26" s="46">
        <v>23</v>
      </c>
      <c r="AE26" s="46">
        <v>19</v>
      </c>
      <c r="AF26" s="46">
        <v>25</v>
      </c>
    </row>
    <row r="27" spans="1:32" ht="13.5" thickBot="1">
      <c r="A27" s="60" t="e">
        <f>IF($A$4="",IF($B$23="","",IF($B$23&gt;$B$25,"This H value does indicate significant heterogeneity.","This H value does not indicate significant heterogeneity.")),"")</f>
        <v>#DIV/0!</v>
      </c>
      <c r="B27" s="31"/>
      <c r="C27" s="3"/>
      <c r="D27" s="36"/>
      <c r="E27" s="12">
        <v>22</v>
      </c>
      <c r="F27" s="56"/>
      <c r="G27" s="57"/>
      <c r="H27" s="57"/>
      <c r="I27" s="46">
        <v>25</v>
      </c>
      <c r="J27" s="46">
        <v>15</v>
      </c>
      <c r="K27" s="46">
        <v>1.19</v>
      </c>
      <c r="L27" s="46">
        <v>1.31</v>
      </c>
      <c r="N27" s="46"/>
      <c r="O27" s="46">
        <v>20</v>
      </c>
      <c r="P27" s="46">
        <v>20</v>
      </c>
      <c r="R27" s="46">
        <v>20</v>
      </c>
      <c r="S27" s="46">
        <v>22</v>
      </c>
      <c r="U27" s="46">
        <v>20</v>
      </c>
      <c r="V27" s="46">
        <v>24</v>
      </c>
      <c r="X27" s="46"/>
      <c r="Y27" s="46">
        <v>20</v>
      </c>
      <c r="Z27" s="46">
        <v>21</v>
      </c>
      <c r="AB27" s="46">
        <v>20</v>
      </c>
      <c r="AC27" s="46">
        <v>23</v>
      </c>
      <c r="AE27" s="46">
        <v>20</v>
      </c>
      <c r="AF27" s="46">
        <v>25</v>
      </c>
    </row>
    <row r="28" spans="1:32" ht="13.5" thickBot="1">
      <c r="C28" s="3"/>
      <c r="D28" s="36"/>
      <c r="E28" s="12">
        <v>23</v>
      </c>
      <c r="F28" s="56"/>
      <c r="G28" s="57"/>
      <c r="H28" s="57"/>
      <c r="I28" s="46">
        <v>26</v>
      </c>
      <c r="J28" s="58">
        <v>17</v>
      </c>
      <c r="K28" s="46">
        <v>1.1000000000000001</v>
      </c>
      <c r="L28" s="46">
        <v>1.2</v>
      </c>
      <c r="N28" s="46"/>
      <c r="O28" s="46">
        <v>21</v>
      </c>
      <c r="P28" s="46">
        <v>20</v>
      </c>
      <c r="R28" s="46">
        <v>21</v>
      </c>
      <c r="S28" s="46">
        <v>23</v>
      </c>
      <c r="U28" s="46">
        <v>21</v>
      </c>
      <c r="V28" s="46">
        <v>25</v>
      </c>
      <c r="X28" s="46"/>
      <c r="Y28" s="46">
        <v>21</v>
      </c>
      <c r="Z28" s="46">
        <v>21</v>
      </c>
      <c r="AB28" s="46">
        <v>21</v>
      </c>
      <c r="AC28" s="46">
        <v>24</v>
      </c>
      <c r="AE28" s="46">
        <v>21</v>
      </c>
      <c r="AF28" s="46">
        <v>26</v>
      </c>
    </row>
    <row r="29" spans="1:32" ht="13.5" thickBot="1">
      <c r="A29" s="23" t="s">
        <v>26</v>
      </c>
      <c r="B29" s="34"/>
      <c r="D29" s="36"/>
      <c r="E29" s="12">
        <v>24</v>
      </c>
      <c r="I29" s="46">
        <v>27</v>
      </c>
      <c r="J29" s="58">
        <v>17</v>
      </c>
      <c r="K29" s="46">
        <v>1.1000000000000001</v>
      </c>
      <c r="L29" s="46">
        <v>1.2</v>
      </c>
      <c r="N29" s="46"/>
      <c r="O29" s="46">
        <v>22</v>
      </c>
      <c r="P29" s="46">
        <v>20</v>
      </c>
      <c r="R29" s="46">
        <v>22</v>
      </c>
      <c r="S29" s="46">
        <v>23</v>
      </c>
      <c r="U29" s="46">
        <v>22</v>
      </c>
      <c r="V29" s="46">
        <v>25</v>
      </c>
      <c r="X29" s="46"/>
      <c r="Y29" s="46">
        <v>22</v>
      </c>
      <c r="Z29" s="46">
        <v>21</v>
      </c>
      <c r="AB29" s="46">
        <v>22</v>
      </c>
      <c r="AC29" s="46">
        <v>24</v>
      </c>
      <c r="AE29" s="46">
        <v>22</v>
      </c>
      <c r="AF29" s="46">
        <v>26</v>
      </c>
    </row>
    <row r="30" spans="1:32" ht="13.5" thickBot="1">
      <c r="A30" s="24" t="s">
        <v>8</v>
      </c>
      <c r="B30" s="15" t="str">
        <f>IF($A$4="",IF($B$6&lt;5,"",MAX($D$6:$D$105)-MIN($D$6:$D$105)),"")</f>
        <v/>
      </c>
      <c r="D30" s="36"/>
      <c r="E30" s="12">
        <v>25</v>
      </c>
      <c r="I30" s="46">
        <v>28</v>
      </c>
      <c r="J30" s="58">
        <v>17</v>
      </c>
      <c r="K30" s="46">
        <v>1.1000000000000001</v>
      </c>
      <c r="L30" s="46">
        <v>1.2</v>
      </c>
      <c r="N30" s="46"/>
      <c r="O30" s="46">
        <v>23</v>
      </c>
      <c r="P30" s="46">
        <v>21</v>
      </c>
      <c r="R30" s="46">
        <v>23</v>
      </c>
      <c r="S30" s="46">
        <v>23</v>
      </c>
      <c r="U30" s="46">
        <v>23</v>
      </c>
      <c r="V30" s="46">
        <v>25</v>
      </c>
      <c r="X30" s="46"/>
      <c r="Y30" s="46">
        <v>23</v>
      </c>
      <c r="Z30" s="46">
        <v>22</v>
      </c>
      <c r="AB30" s="46">
        <v>23</v>
      </c>
      <c r="AC30" s="46">
        <v>24</v>
      </c>
      <c r="AE30" s="46">
        <v>23</v>
      </c>
      <c r="AF30" s="46">
        <v>27</v>
      </c>
    </row>
    <row r="31" spans="1:32" ht="13.5" thickBot="1">
      <c r="A31" s="32"/>
      <c r="B31" s="35"/>
      <c r="D31" s="36"/>
      <c r="E31" s="12">
        <v>26</v>
      </c>
      <c r="I31" s="46">
        <v>29</v>
      </c>
      <c r="J31" s="58">
        <v>17</v>
      </c>
      <c r="K31" s="46">
        <v>1.1000000000000001</v>
      </c>
      <c r="L31" s="46">
        <v>1.2</v>
      </c>
      <c r="N31" s="46"/>
      <c r="O31" s="46">
        <v>24</v>
      </c>
      <c r="P31" s="46">
        <v>21</v>
      </c>
      <c r="R31" s="46">
        <v>24</v>
      </c>
      <c r="S31" s="46">
        <v>24</v>
      </c>
      <c r="U31" s="46">
        <v>24</v>
      </c>
      <c r="V31" s="46">
        <v>26</v>
      </c>
      <c r="X31" s="46"/>
      <c r="Y31" s="46">
        <v>24</v>
      </c>
      <c r="Z31" s="46">
        <v>22</v>
      </c>
      <c r="AB31" s="46">
        <v>24</v>
      </c>
      <c r="AC31" s="46">
        <v>25</v>
      </c>
      <c r="AE31" s="46">
        <v>24</v>
      </c>
      <c r="AF31" s="46">
        <v>27</v>
      </c>
    </row>
    <row r="32" spans="1:32" ht="13.5" thickBot="1">
      <c r="A32" s="24" t="s">
        <v>27</v>
      </c>
      <c r="B32" s="19" t="e">
        <f>IF($A$4="",IF($B$14="Y",IF($B$10&lt;10,VLOOKUP($B$16,$Y$7:$Z$106,2),IF($B$10&lt;20,VLOOKUP($B$16,$AB$7:$AC$106,2),VLOOKUP($B$16,$AE$7:$AF$106,2))),IF($B$10&lt;10,VLOOKUP($B$16,$O$7:$P$106,2),IF($B$10&lt;20,VLOOKUP($B$16,$R$7:$S$106,2),VLOOKUP($B$16,$U$7:$V$106,2)))),"")</f>
        <v>#N/A</v>
      </c>
      <c r="D32" s="36"/>
      <c r="E32" s="12">
        <v>27</v>
      </c>
      <c r="I32" s="46">
        <v>30</v>
      </c>
      <c r="J32" s="58">
        <v>17</v>
      </c>
      <c r="K32" s="46">
        <v>1.1000000000000001</v>
      </c>
      <c r="L32" s="46">
        <v>1.2</v>
      </c>
      <c r="N32" s="46"/>
      <c r="O32" s="46">
        <v>25</v>
      </c>
      <c r="P32" s="46">
        <v>21</v>
      </c>
      <c r="R32" s="46">
        <v>25</v>
      </c>
      <c r="S32" s="46">
        <v>24</v>
      </c>
      <c r="U32" s="46">
        <v>25</v>
      </c>
      <c r="V32" s="46">
        <v>26</v>
      </c>
      <c r="X32" s="46"/>
      <c r="Y32" s="46">
        <v>25</v>
      </c>
      <c r="Z32" s="46">
        <v>22</v>
      </c>
      <c r="AB32" s="46">
        <v>25</v>
      </c>
      <c r="AC32" s="46">
        <v>25</v>
      </c>
      <c r="AE32" s="46">
        <v>25</v>
      </c>
      <c r="AF32" s="46">
        <v>27</v>
      </c>
    </row>
    <row r="33" spans="1:32">
      <c r="A33" s="33"/>
      <c r="B33" s="29"/>
      <c r="D33" s="36"/>
      <c r="E33" s="12">
        <v>28</v>
      </c>
      <c r="I33" s="46">
        <v>31</v>
      </c>
      <c r="J33" s="58">
        <v>17</v>
      </c>
      <c r="K33" s="46">
        <v>1.1000000000000001</v>
      </c>
      <c r="L33" s="46">
        <v>1.2</v>
      </c>
      <c r="N33" s="46"/>
      <c r="O33" s="46">
        <v>26</v>
      </c>
      <c r="P33" s="46">
        <v>22</v>
      </c>
      <c r="R33" s="46">
        <v>26</v>
      </c>
      <c r="S33" s="46">
        <v>24</v>
      </c>
      <c r="U33" s="46">
        <v>26</v>
      </c>
      <c r="V33" s="46">
        <v>26</v>
      </c>
      <c r="X33" s="46"/>
      <c r="Y33" s="46">
        <v>26</v>
      </c>
      <c r="Z33" s="46">
        <v>23</v>
      </c>
      <c r="AB33" s="46">
        <v>26</v>
      </c>
      <c r="AC33" s="46">
        <v>25</v>
      </c>
      <c r="AE33" s="46">
        <v>26</v>
      </c>
      <c r="AF33" s="46">
        <v>28</v>
      </c>
    </row>
    <row r="34" spans="1:32" ht="13.5" thickBot="1">
      <c r="A34" s="60" t="e">
        <f>IF($A$4="",IF($B$32="","",IF($B$32&lt;$B$30,"This R value does indicate significant heterogeneity.","This R value does not indicate significant heterogeneity.")),"")</f>
        <v>#N/A</v>
      </c>
      <c r="B34" s="31"/>
      <c r="D34" s="36"/>
      <c r="E34" s="12">
        <v>29</v>
      </c>
      <c r="I34" s="46">
        <v>32</v>
      </c>
      <c r="J34" s="58">
        <v>17</v>
      </c>
      <c r="K34" s="46">
        <v>1.1000000000000001</v>
      </c>
      <c r="L34" s="46">
        <v>1.2</v>
      </c>
      <c r="N34" s="46"/>
      <c r="O34" s="46">
        <v>27</v>
      </c>
      <c r="P34" s="46">
        <v>22</v>
      </c>
      <c r="R34" s="46">
        <v>27</v>
      </c>
      <c r="S34" s="46">
        <v>25</v>
      </c>
      <c r="U34" s="46">
        <v>27</v>
      </c>
      <c r="V34" s="46">
        <v>27</v>
      </c>
      <c r="X34" s="46"/>
      <c r="Y34" s="46">
        <v>27</v>
      </c>
      <c r="Z34" s="46">
        <v>23</v>
      </c>
      <c r="AB34" s="46">
        <v>27</v>
      </c>
      <c r="AC34" s="46">
        <v>26</v>
      </c>
      <c r="AE34" s="46">
        <v>27</v>
      </c>
      <c r="AF34" s="46">
        <v>28</v>
      </c>
    </row>
    <row r="35" spans="1:32">
      <c r="A35" s="21"/>
      <c r="B35" s="16"/>
      <c r="D35" s="36"/>
      <c r="E35" s="12">
        <v>30</v>
      </c>
      <c r="I35" s="46">
        <v>33</v>
      </c>
      <c r="J35" s="58">
        <v>17</v>
      </c>
      <c r="K35" s="46">
        <v>1.1000000000000001</v>
      </c>
      <c r="L35" s="46">
        <v>1.2</v>
      </c>
      <c r="N35" s="46"/>
      <c r="O35" s="46">
        <v>28</v>
      </c>
      <c r="P35" s="46">
        <v>22</v>
      </c>
      <c r="R35" s="46">
        <v>28</v>
      </c>
      <c r="S35" s="46">
        <v>25</v>
      </c>
      <c r="U35" s="46">
        <v>28</v>
      </c>
      <c r="V35" s="46">
        <v>27</v>
      </c>
      <c r="X35" s="46"/>
      <c r="Y35" s="46">
        <v>28</v>
      </c>
      <c r="Z35" s="46">
        <v>23</v>
      </c>
      <c r="AB35" s="46">
        <v>28</v>
      </c>
      <c r="AC35" s="46">
        <v>26</v>
      </c>
      <c r="AE35" s="46">
        <v>28</v>
      </c>
      <c r="AF35" s="46">
        <v>28</v>
      </c>
    </row>
    <row r="36" spans="1:32" ht="13.5" thickBot="1">
      <c r="D36" s="36"/>
      <c r="E36" s="12">
        <v>31</v>
      </c>
      <c r="I36" s="46">
        <v>34</v>
      </c>
      <c r="J36" s="58">
        <v>17</v>
      </c>
      <c r="K36" s="46">
        <v>1.1000000000000001</v>
      </c>
      <c r="L36" s="46">
        <v>1.2</v>
      </c>
      <c r="N36" s="46"/>
      <c r="O36" s="46">
        <v>29</v>
      </c>
      <c r="P36" s="46">
        <v>22</v>
      </c>
      <c r="R36" s="46">
        <v>29</v>
      </c>
      <c r="S36" s="46">
        <v>25</v>
      </c>
      <c r="U36" s="46">
        <v>29</v>
      </c>
      <c r="V36" s="46">
        <v>27</v>
      </c>
      <c r="X36" s="46"/>
      <c r="Y36" s="46">
        <v>29</v>
      </c>
      <c r="Z36" s="46">
        <v>23</v>
      </c>
      <c r="AB36" s="46">
        <v>29</v>
      </c>
      <c r="AC36" s="46">
        <v>26</v>
      </c>
      <c r="AE36" s="46">
        <v>29</v>
      </c>
      <c r="AF36" s="46">
        <v>29</v>
      </c>
    </row>
    <row r="37" spans="1:32" ht="13.5" thickBot="1">
      <c r="A37" s="17" t="s">
        <v>0</v>
      </c>
      <c r="D37" s="36"/>
      <c r="E37" s="12">
        <v>32</v>
      </c>
      <c r="I37" s="46">
        <v>35</v>
      </c>
      <c r="J37" s="58">
        <v>17</v>
      </c>
      <c r="K37" s="46">
        <v>1.1000000000000001</v>
      </c>
      <c r="L37" s="46">
        <v>1.2</v>
      </c>
      <c r="N37" s="46"/>
      <c r="O37" s="46">
        <v>30</v>
      </c>
      <c r="P37" s="46">
        <v>23</v>
      </c>
      <c r="R37" s="46">
        <v>30</v>
      </c>
      <c r="S37" s="46">
        <v>25</v>
      </c>
      <c r="U37" s="46">
        <v>30</v>
      </c>
      <c r="V37" s="46">
        <v>28</v>
      </c>
      <c r="X37" s="46"/>
      <c r="Y37" s="46">
        <v>30</v>
      </c>
      <c r="Z37" s="46">
        <v>24</v>
      </c>
      <c r="AB37" s="46">
        <v>30</v>
      </c>
      <c r="AC37" s="46">
        <v>26</v>
      </c>
      <c r="AE37" s="46">
        <v>30</v>
      </c>
      <c r="AF37" s="46">
        <v>29</v>
      </c>
    </row>
    <row r="38" spans="1:32">
      <c r="D38" s="36"/>
      <c r="E38" s="12">
        <v>33</v>
      </c>
      <c r="I38" s="46">
        <v>36</v>
      </c>
      <c r="J38" s="58">
        <v>18</v>
      </c>
      <c r="K38" s="46">
        <v>1.07</v>
      </c>
      <c r="L38" s="46">
        <v>1.1599999999999999</v>
      </c>
      <c r="N38" s="46"/>
      <c r="O38" s="46">
        <v>31</v>
      </c>
      <c r="P38" s="46">
        <v>23</v>
      </c>
      <c r="R38" s="46">
        <v>31</v>
      </c>
      <c r="S38" s="46">
        <v>26</v>
      </c>
      <c r="U38" s="46">
        <v>31</v>
      </c>
      <c r="V38" s="46">
        <v>28</v>
      </c>
      <c r="X38" s="46"/>
      <c r="Y38" s="46">
        <v>31</v>
      </c>
      <c r="Z38" s="46">
        <v>24</v>
      </c>
      <c r="AB38" s="46">
        <v>31</v>
      </c>
      <c r="AC38" s="46">
        <v>27</v>
      </c>
      <c r="AE38" s="46">
        <v>31</v>
      </c>
      <c r="AF38" s="46">
        <v>29</v>
      </c>
    </row>
    <row r="39" spans="1:32">
      <c r="B39" s="10"/>
      <c r="D39" s="36"/>
      <c r="E39" s="12">
        <v>34</v>
      </c>
      <c r="I39" s="46">
        <v>37</v>
      </c>
      <c r="J39" s="58">
        <v>18</v>
      </c>
      <c r="K39" s="46">
        <v>1.07</v>
      </c>
      <c r="L39" s="46">
        <v>1.1599999999999999</v>
      </c>
      <c r="N39" s="46"/>
      <c r="O39" s="46">
        <v>32</v>
      </c>
      <c r="P39" s="46">
        <v>23</v>
      </c>
      <c r="R39" s="46">
        <v>32</v>
      </c>
      <c r="S39" s="46">
        <v>26</v>
      </c>
      <c r="U39" s="46">
        <v>32</v>
      </c>
      <c r="V39" s="46">
        <v>28</v>
      </c>
      <c r="X39" s="46"/>
      <c r="Y39" s="46">
        <v>32</v>
      </c>
      <c r="Z39" s="46">
        <v>24</v>
      </c>
      <c r="AB39" s="46">
        <v>32</v>
      </c>
      <c r="AC39" s="46">
        <v>27</v>
      </c>
      <c r="AE39" s="46">
        <v>32</v>
      </c>
      <c r="AF39" s="46">
        <v>29</v>
      </c>
    </row>
    <row r="40" spans="1:32">
      <c r="D40" s="36"/>
      <c r="E40" s="12">
        <v>35</v>
      </c>
      <c r="I40" s="46">
        <v>38</v>
      </c>
      <c r="J40" s="58">
        <v>18</v>
      </c>
      <c r="K40" s="46">
        <v>1.07</v>
      </c>
      <c r="L40" s="46">
        <v>1.1599999999999999</v>
      </c>
      <c r="N40" s="46"/>
      <c r="O40" s="46">
        <v>33</v>
      </c>
      <c r="P40" s="46">
        <v>23</v>
      </c>
      <c r="R40" s="46">
        <v>33</v>
      </c>
      <c r="S40" s="46">
        <v>26</v>
      </c>
      <c r="U40" s="46">
        <v>33</v>
      </c>
      <c r="V40" s="46">
        <v>28</v>
      </c>
      <c r="X40" s="46"/>
      <c r="Y40" s="46">
        <v>33</v>
      </c>
      <c r="Z40" s="46">
        <v>24</v>
      </c>
      <c r="AB40" s="46">
        <v>33</v>
      </c>
      <c r="AC40" s="46">
        <v>27</v>
      </c>
      <c r="AE40" s="46">
        <v>33</v>
      </c>
      <c r="AF40" s="46">
        <v>30</v>
      </c>
    </row>
    <row r="41" spans="1:32">
      <c r="D41" s="36"/>
      <c r="E41" s="12">
        <v>36</v>
      </c>
      <c r="I41" s="46">
        <v>39</v>
      </c>
      <c r="J41" s="58">
        <v>18</v>
      </c>
      <c r="K41" s="46">
        <v>1.07</v>
      </c>
      <c r="L41" s="46">
        <v>1.1599999999999999</v>
      </c>
      <c r="N41" s="46"/>
      <c r="O41" s="46">
        <v>34</v>
      </c>
      <c r="P41" s="46">
        <v>23</v>
      </c>
      <c r="R41" s="46">
        <v>34</v>
      </c>
      <c r="S41" s="46">
        <v>26</v>
      </c>
      <c r="U41" s="46">
        <v>34</v>
      </c>
      <c r="V41" s="46">
        <v>29</v>
      </c>
      <c r="X41" s="46"/>
      <c r="Y41" s="46">
        <v>34</v>
      </c>
      <c r="Z41" s="46">
        <v>24</v>
      </c>
      <c r="AB41" s="46">
        <v>34</v>
      </c>
      <c r="AC41" s="46">
        <v>27</v>
      </c>
      <c r="AE41" s="46">
        <v>34</v>
      </c>
      <c r="AF41" s="46">
        <v>30</v>
      </c>
    </row>
    <row r="42" spans="1:32">
      <c r="D42" s="36"/>
      <c r="E42" s="12">
        <v>37</v>
      </c>
      <c r="I42" s="46">
        <v>40</v>
      </c>
      <c r="J42" s="58">
        <v>18</v>
      </c>
      <c r="K42" s="46">
        <v>1.07</v>
      </c>
      <c r="L42" s="46">
        <v>1.1599999999999999</v>
      </c>
      <c r="N42" s="46"/>
      <c r="O42" s="46">
        <v>35</v>
      </c>
      <c r="P42" s="46">
        <v>24</v>
      </c>
      <c r="R42" s="46">
        <v>35</v>
      </c>
      <c r="S42" s="46">
        <v>26</v>
      </c>
      <c r="U42" s="46">
        <v>35</v>
      </c>
      <c r="V42" s="46">
        <v>29</v>
      </c>
      <c r="X42" s="46"/>
      <c r="Y42" s="46">
        <v>35</v>
      </c>
      <c r="Z42" s="46">
        <v>25</v>
      </c>
      <c r="AB42" s="46">
        <v>35</v>
      </c>
      <c r="AC42" s="46">
        <v>27</v>
      </c>
      <c r="AE42" s="46">
        <v>35</v>
      </c>
      <c r="AF42" s="46">
        <v>30</v>
      </c>
    </row>
    <row r="43" spans="1:32">
      <c r="D43" s="36"/>
      <c r="E43" s="12">
        <v>38</v>
      </c>
      <c r="I43" s="46">
        <v>41</v>
      </c>
      <c r="J43" s="58">
        <v>18</v>
      </c>
      <c r="K43" s="46">
        <v>1.07</v>
      </c>
      <c r="L43" s="46">
        <v>1.1599999999999999</v>
      </c>
      <c r="N43" s="46"/>
      <c r="O43" s="46">
        <v>36</v>
      </c>
      <c r="P43" s="46">
        <v>24</v>
      </c>
      <c r="R43" s="46">
        <v>36</v>
      </c>
      <c r="S43" s="46">
        <v>26</v>
      </c>
      <c r="U43" s="46">
        <v>36</v>
      </c>
      <c r="V43" s="46">
        <v>29</v>
      </c>
      <c r="X43" s="46"/>
      <c r="Y43" s="46">
        <v>36</v>
      </c>
      <c r="Z43" s="46">
        <v>25</v>
      </c>
      <c r="AB43" s="46">
        <v>36</v>
      </c>
      <c r="AC43" s="46">
        <v>28</v>
      </c>
      <c r="AE43" s="46">
        <v>36</v>
      </c>
      <c r="AF43" s="46">
        <v>30</v>
      </c>
    </row>
    <row r="44" spans="1:32">
      <c r="D44" s="36"/>
      <c r="E44" s="12">
        <v>39</v>
      </c>
      <c r="I44" s="46">
        <v>42</v>
      </c>
      <c r="J44" s="58">
        <v>18</v>
      </c>
      <c r="K44" s="46">
        <v>1.07</v>
      </c>
      <c r="L44" s="46">
        <v>1.1599999999999999</v>
      </c>
      <c r="N44" s="46"/>
      <c r="O44" s="46">
        <v>37</v>
      </c>
      <c r="P44" s="46">
        <v>24</v>
      </c>
      <c r="R44" s="46">
        <v>37</v>
      </c>
      <c r="S44" s="46">
        <v>27</v>
      </c>
      <c r="U44" s="46">
        <v>37</v>
      </c>
      <c r="V44" s="46">
        <v>29</v>
      </c>
      <c r="X44" s="46"/>
      <c r="Y44" s="46">
        <v>37</v>
      </c>
      <c r="Z44" s="46">
        <v>25</v>
      </c>
      <c r="AB44" s="46">
        <v>37</v>
      </c>
      <c r="AC44" s="46">
        <v>28</v>
      </c>
      <c r="AE44" s="46">
        <v>37</v>
      </c>
      <c r="AF44" s="46">
        <v>30</v>
      </c>
    </row>
    <row r="45" spans="1:32">
      <c r="D45" s="36"/>
      <c r="E45" s="12">
        <v>40</v>
      </c>
      <c r="I45" s="46">
        <v>43</v>
      </c>
      <c r="J45" s="58">
        <v>18</v>
      </c>
      <c r="K45" s="46">
        <v>1.07</v>
      </c>
      <c r="L45" s="46">
        <v>1.1599999999999999</v>
      </c>
      <c r="N45" s="46"/>
      <c r="O45" s="46">
        <v>38</v>
      </c>
      <c r="P45" s="46">
        <v>24</v>
      </c>
      <c r="R45" s="46">
        <v>38</v>
      </c>
      <c r="S45" s="46">
        <v>27</v>
      </c>
      <c r="U45" s="46">
        <v>38</v>
      </c>
      <c r="V45" s="46">
        <v>29</v>
      </c>
      <c r="X45" s="46"/>
      <c r="Y45" s="46">
        <v>38</v>
      </c>
      <c r="Z45" s="46">
        <v>25</v>
      </c>
      <c r="AB45" s="46">
        <v>38</v>
      </c>
      <c r="AC45" s="46">
        <v>28</v>
      </c>
      <c r="AE45" s="46">
        <v>38</v>
      </c>
      <c r="AF45" s="46">
        <v>31</v>
      </c>
    </row>
    <row r="46" spans="1:32">
      <c r="D46" s="36"/>
      <c r="E46" s="12">
        <v>41</v>
      </c>
      <c r="I46" s="46">
        <v>44</v>
      </c>
      <c r="J46" s="58">
        <v>18</v>
      </c>
      <c r="K46" s="46">
        <v>1.07</v>
      </c>
      <c r="L46" s="46">
        <v>1.1599999999999999</v>
      </c>
      <c r="N46" s="46"/>
      <c r="O46" s="46">
        <v>39</v>
      </c>
      <c r="P46" s="46">
        <v>24</v>
      </c>
      <c r="R46" s="46">
        <v>39</v>
      </c>
      <c r="S46" s="46">
        <v>27</v>
      </c>
      <c r="U46" s="46">
        <v>39</v>
      </c>
      <c r="V46" s="46">
        <v>29</v>
      </c>
      <c r="X46" s="46"/>
      <c r="Y46" s="46">
        <v>39</v>
      </c>
      <c r="Z46" s="46">
        <v>25</v>
      </c>
      <c r="AB46" s="46">
        <v>39</v>
      </c>
      <c r="AC46" s="46">
        <v>28</v>
      </c>
      <c r="AE46" s="46">
        <v>39</v>
      </c>
      <c r="AF46" s="46">
        <v>31</v>
      </c>
    </row>
    <row r="47" spans="1:32">
      <c r="D47" s="36"/>
      <c r="E47" s="12">
        <v>42</v>
      </c>
      <c r="I47" s="46">
        <v>45</v>
      </c>
      <c r="J47" s="58">
        <v>18</v>
      </c>
      <c r="K47" s="46">
        <v>1.07</v>
      </c>
      <c r="L47" s="46">
        <v>1.1599999999999999</v>
      </c>
      <c r="N47" s="46"/>
      <c r="O47" s="46">
        <v>40</v>
      </c>
      <c r="P47" s="46">
        <v>24</v>
      </c>
      <c r="R47" s="46">
        <v>40</v>
      </c>
      <c r="S47" s="46">
        <v>27</v>
      </c>
      <c r="U47" s="46">
        <v>40</v>
      </c>
      <c r="V47" s="46">
        <v>30</v>
      </c>
      <c r="X47" s="46"/>
      <c r="Y47" s="46">
        <v>40</v>
      </c>
      <c r="Z47" s="46">
        <v>25</v>
      </c>
      <c r="AB47" s="46">
        <v>40</v>
      </c>
      <c r="AC47" s="46">
        <v>28</v>
      </c>
      <c r="AE47" s="46">
        <v>40</v>
      </c>
      <c r="AF47" s="46">
        <v>31</v>
      </c>
    </row>
    <row r="48" spans="1:32">
      <c r="D48" s="36"/>
      <c r="E48" s="12">
        <v>43</v>
      </c>
      <c r="I48" s="46">
        <v>46</v>
      </c>
      <c r="J48" s="58">
        <v>18</v>
      </c>
      <c r="K48" s="46">
        <v>1.07</v>
      </c>
      <c r="L48" s="46">
        <v>1.1599999999999999</v>
      </c>
      <c r="N48" s="46"/>
      <c r="O48" s="46">
        <v>41</v>
      </c>
      <c r="P48" s="46">
        <v>24</v>
      </c>
      <c r="R48" s="46">
        <v>41</v>
      </c>
      <c r="S48" s="46">
        <v>27</v>
      </c>
      <c r="U48" s="46">
        <v>41</v>
      </c>
      <c r="V48" s="46">
        <v>30</v>
      </c>
      <c r="X48" s="46"/>
      <c r="Y48" s="46">
        <v>41</v>
      </c>
      <c r="Z48" s="46">
        <v>25</v>
      </c>
      <c r="AB48" s="46">
        <v>41</v>
      </c>
      <c r="AC48" s="46">
        <v>28</v>
      </c>
      <c r="AE48" s="46">
        <v>41</v>
      </c>
      <c r="AF48" s="46">
        <v>31</v>
      </c>
    </row>
    <row r="49" spans="4:32">
      <c r="D49" s="36"/>
      <c r="E49" s="12">
        <v>44</v>
      </c>
      <c r="I49" s="46">
        <v>47</v>
      </c>
      <c r="J49" s="58">
        <v>18</v>
      </c>
      <c r="K49" s="46">
        <v>1.07</v>
      </c>
      <c r="L49" s="46">
        <v>1.1599999999999999</v>
      </c>
      <c r="N49" s="46"/>
      <c r="O49" s="46">
        <v>42</v>
      </c>
      <c r="P49" s="46">
        <v>24</v>
      </c>
      <c r="R49" s="46">
        <v>42</v>
      </c>
      <c r="S49" s="46">
        <v>27</v>
      </c>
      <c r="U49" s="46">
        <v>42</v>
      </c>
      <c r="V49" s="46">
        <v>30</v>
      </c>
      <c r="X49" s="46"/>
      <c r="Y49" s="46">
        <v>42</v>
      </c>
      <c r="Z49" s="46">
        <v>25</v>
      </c>
      <c r="AB49" s="46">
        <v>42</v>
      </c>
      <c r="AC49" s="46">
        <v>28</v>
      </c>
      <c r="AE49" s="46">
        <v>42</v>
      </c>
      <c r="AF49" s="46">
        <v>31</v>
      </c>
    </row>
    <row r="50" spans="4:32">
      <c r="D50" s="36"/>
      <c r="E50" s="12">
        <v>45</v>
      </c>
      <c r="I50" s="46">
        <v>48</v>
      </c>
      <c r="J50" s="58">
        <v>18</v>
      </c>
      <c r="K50" s="46">
        <v>1.07</v>
      </c>
      <c r="L50" s="46">
        <v>1.1599999999999999</v>
      </c>
      <c r="N50" s="46"/>
      <c r="O50" s="46">
        <v>43</v>
      </c>
      <c r="P50" s="46">
        <v>24</v>
      </c>
      <c r="R50" s="46">
        <v>43</v>
      </c>
      <c r="S50" s="46">
        <v>27</v>
      </c>
      <c r="U50" s="46">
        <v>43</v>
      </c>
      <c r="V50" s="46">
        <v>30</v>
      </c>
      <c r="X50" s="46"/>
      <c r="Y50" s="46">
        <v>43</v>
      </c>
      <c r="Z50" s="46">
        <v>25</v>
      </c>
      <c r="AB50" s="46">
        <v>43</v>
      </c>
      <c r="AC50" s="46">
        <v>28</v>
      </c>
      <c r="AE50" s="46">
        <v>43</v>
      </c>
      <c r="AF50" s="46">
        <v>31</v>
      </c>
    </row>
    <row r="51" spans="4:32">
      <c r="D51" s="36"/>
      <c r="E51" s="12">
        <v>46</v>
      </c>
      <c r="I51" s="46">
        <v>49</v>
      </c>
      <c r="J51" s="58">
        <v>18</v>
      </c>
      <c r="K51" s="46">
        <v>1.07</v>
      </c>
      <c r="L51" s="46">
        <v>1.1599999999999999</v>
      </c>
      <c r="N51" s="46"/>
      <c r="O51" s="46">
        <v>44</v>
      </c>
      <c r="P51" s="46">
        <v>24</v>
      </c>
      <c r="R51" s="46">
        <v>44</v>
      </c>
      <c r="S51" s="46">
        <v>27</v>
      </c>
      <c r="U51" s="46">
        <v>44</v>
      </c>
      <c r="V51" s="46">
        <v>30</v>
      </c>
      <c r="X51" s="46"/>
      <c r="Y51" s="46">
        <v>44</v>
      </c>
      <c r="Z51" s="46">
        <v>26</v>
      </c>
      <c r="AB51" s="46">
        <v>44</v>
      </c>
      <c r="AC51" s="46">
        <v>29</v>
      </c>
      <c r="AE51" s="46">
        <v>44</v>
      </c>
      <c r="AF51" s="46">
        <v>31</v>
      </c>
    </row>
    <row r="52" spans="4:32">
      <c r="D52" s="36"/>
      <c r="E52" s="12">
        <v>47</v>
      </c>
      <c r="I52" s="46">
        <v>50</v>
      </c>
      <c r="J52" s="58">
        <v>20</v>
      </c>
      <c r="K52" s="46">
        <v>0.99</v>
      </c>
      <c r="L52" s="46">
        <v>1.0900000000000001</v>
      </c>
      <c r="N52" s="46"/>
      <c r="O52" s="46">
        <v>45</v>
      </c>
      <c r="P52" s="46">
        <v>25</v>
      </c>
      <c r="R52" s="46">
        <v>45</v>
      </c>
      <c r="S52" s="46">
        <v>27</v>
      </c>
      <c r="U52" s="46">
        <v>45</v>
      </c>
      <c r="V52" s="46">
        <v>30</v>
      </c>
      <c r="X52" s="46"/>
      <c r="Y52" s="46">
        <v>45</v>
      </c>
      <c r="Z52" s="46">
        <v>26</v>
      </c>
      <c r="AB52" s="46">
        <v>45</v>
      </c>
      <c r="AC52" s="46">
        <v>29</v>
      </c>
      <c r="AE52" s="46">
        <v>45</v>
      </c>
      <c r="AF52" s="46">
        <v>31</v>
      </c>
    </row>
    <row r="53" spans="4:32">
      <c r="D53" s="36"/>
      <c r="E53" s="12">
        <v>48</v>
      </c>
      <c r="N53" s="46"/>
      <c r="O53" s="46">
        <v>46</v>
      </c>
      <c r="P53" s="46">
        <v>25</v>
      </c>
      <c r="R53" s="46">
        <v>46</v>
      </c>
      <c r="S53" s="46">
        <v>27</v>
      </c>
      <c r="U53" s="46">
        <v>46</v>
      </c>
      <c r="V53" s="46">
        <v>30</v>
      </c>
      <c r="X53" s="46"/>
      <c r="Y53" s="46">
        <v>46</v>
      </c>
      <c r="Z53" s="46">
        <v>26</v>
      </c>
      <c r="AB53" s="46">
        <v>46</v>
      </c>
      <c r="AC53" s="46">
        <v>29</v>
      </c>
      <c r="AE53" s="46">
        <v>46</v>
      </c>
      <c r="AF53" s="46">
        <v>31</v>
      </c>
    </row>
    <row r="54" spans="4:32">
      <c r="D54" s="36"/>
      <c r="E54" s="12">
        <v>49</v>
      </c>
      <c r="N54" s="46"/>
      <c r="O54" s="46">
        <v>47</v>
      </c>
      <c r="P54" s="46">
        <v>25</v>
      </c>
      <c r="R54" s="46">
        <v>47</v>
      </c>
      <c r="S54" s="46">
        <v>28</v>
      </c>
      <c r="U54" s="46">
        <v>47</v>
      </c>
      <c r="V54" s="46">
        <v>30</v>
      </c>
      <c r="X54" s="46"/>
      <c r="Y54" s="46">
        <v>47</v>
      </c>
      <c r="Z54" s="46">
        <v>26</v>
      </c>
      <c r="AB54" s="46">
        <v>47</v>
      </c>
      <c r="AC54" s="46">
        <v>29</v>
      </c>
      <c r="AE54" s="46">
        <v>47</v>
      </c>
      <c r="AF54" s="46">
        <v>31</v>
      </c>
    </row>
    <row r="55" spans="4:32">
      <c r="D55" s="36"/>
      <c r="E55" s="12">
        <v>50</v>
      </c>
      <c r="N55" s="46"/>
      <c r="O55" s="46">
        <v>48</v>
      </c>
      <c r="P55" s="46">
        <v>25</v>
      </c>
      <c r="R55" s="46">
        <v>48</v>
      </c>
      <c r="S55" s="46">
        <v>28</v>
      </c>
      <c r="U55" s="46">
        <v>48</v>
      </c>
      <c r="V55" s="46">
        <v>30</v>
      </c>
      <c r="X55" s="46"/>
      <c r="Y55" s="46">
        <v>48</v>
      </c>
      <c r="Z55" s="46">
        <v>26</v>
      </c>
      <c r="AB55" s="46">
        <v>48</v>
      </c>
      <c r="AC55" s="46">
        <v>29</v>
      </c>
      <c r="AE55" s="46">
        <v>48</v>
      </c>
      <c r="AF55" s="46">
        <v>31</v>
      </c>
    </row>
    <row r="56" spans="4:32">
      <c r="D56" s="36"/>
      <c r="E56" s="12">
        <v>51</v>
      </c>
      <c r="N56" s="46"/>
      <c r="O56" s="46">
        <v>49</v>
      </c>
      <c r="P56" s="46">
        <v>25</v>
      </c>
      <c r="R56" s="46">
        <v>49</v>
      </c>
      <c r="S56" s="46">
        <v>28</v>
      </c>
      <c r="U56" s="46">
        <v>49</v>
      </c>
      <c r="V56" s="46">
        <v>30</v>
      </c>
      <c r="X56" s="46"/>
      <c r="Y56" s="46">
        <v>49</v>
      </c>
      <c r="Z56" s="46">
        <v>26</v>
      </c>
      <c r="AB56" s="46">
        <v>49</v>
      </c>
      <c r="AC56" s="46">
        <v>29</v>
      </c>
      <c r="AE56" s="46">
        <v>49</v>
      </c>
      <c r="AF56" s="46">
        <v>31</v>
      </c>
    </row>
    <row r="57" spans="4:32">
      <c r="D57" s="36"/>
      <c r="E57" s="12">
        <v>52</v>
      </c>
      <c r="N57" s="46"/>
      <c r="O57" s="46">
        <v>50</v>
      </c>
      <c r="P57" s="46">
        <v>25</v>
      </c>
      <c r="R57" s="46">
        <v>50</v>
      </c>
      <c r="S57" s="46">
        <v>28</v>
      </c>
      <c r="U57" s="46">
        <v>50</v>
      </c>
      <c r="V57" s="46">
        <v>30</v>
      </c>
      <c r="X57" s="46"/>
      <c r="Y57" s="46">
        <v>50</v>
      </c>
      <c r="Z57" s="46">
        <v>26</v>
      </c>
      <c r="AB57" s="46">
        <v>50</v>
      </c>
      <c r="AC57" s="46">
        <v>29</v>
      </c>
      <c r="AE57" s="46">
        <v>50</v>
      </c>
      <c r="AF57" s="46">
        <v>31</v>
      </c>
    </row>
    <row r="58" spans="4:32">
      <c r="D58" s="36"/>
      <c r="E58" s="12">
        <v>53</v>
      </c>
      <c r="N58" s="46"/>
      <c r="O58" s="46">
        <v>51</v>
      </c>
      <c r="P58" s="46">
        <v>25</v>
      </c>
      <c r="R58" s="46">
        <v>51</v>
      </c>
      <c r="S58" s="46">
        <v>28</v>
      </c>
      <c r="U58" s="46">
        <v>51</v>
      </c>
      <c r="V58" s="46">
        <v>30</v>
      </c>
      <c r="X58" s="46"/>
      <c r="Y58" s="46">
        <v>51</v>
      </c>
      <c r="Z58" s="46">
        <v>26</v>
      </c>
      <c r="AB58" s="46">
        <v>51</v>
      </c>
      <c r="AC58" s="46">
        <v>29</v>
      </c>
      <c r="AE58" s="46">
        <v>51</v>
      </c>
      <c r="AF58" s="46">
        <v>31</v>
      </c>
    </row>
    <row r="59" spans="4:32">
      <c r="D59" s="36"/>
      <c r="E59" s="12">
        <v>54</v>
      </c>
      <c r="N59" s="46"/>
      <c r="O59" s="46">
        <v>52</v>
      </c>
      <c r="P59" s="46">
        <v>25</v>
      </c>
      <c r="R59" s="46">
        <v>52</v>
      </c>
      <c r="S59" s="46">
        <v>28</v>
      </c>
      <c r="U59" s="46">
        <v>52</v>
      </c>
      <c r="V59" s="46">
        <v>30</v>
      </c>
      <c r="X59" s="46"/>
      <c r="Y59" s="46">
        <v>52</v>
      </c>
      <c r="Z59" s="46">
        <v>26</v>
      </c>
      <c r="AB59" s="46">
        <v>52</v>
      </c>
      <c r="AC59" s="46">
        <v>29</v>
      </c>
      <c r="AE59" s="46">
        <v>52</v>
      </c>
      <c r="AF59" s="46">
        <v>31</v>
      </c>
    </row>
    <row r="60" spans="4:32">
      <c r="D60" s="36"/>
      <c r="E60" s="12">
        <v>55</v>
      </c>
      <c r="N60" s="46"/>
      <c r="O60" s="46">
        <v>53</v>
      </c>
      <c r="P60" s="46">
        <v>25</v>
      </c>
      <c r="R60" s="46">
        <v>53</v>
      </c>
      <c r="S60" s="46">
        <v>28</v>
      </c>
      <c r="U60" s="46">
        <v>53</v>
      </c>
      <c r="V60" s="46">
        <v>30</v>
      </c>
      <c r="X60" s="46"/>
      <c r="Y60" s="46">
        <v>53</v>
      </c>
      <c r="Z60" s="46">
        <v>26</v>
      </c>
      <c r="AB60" s="46">
        <v>53</v>
      </c>
      <c r="AC60" s="46">
        <v>29</v>
      </c>
      <c r="AE60" s="46">
        <v>53</v>
      </c>
      <c r="AF60" s="46">
        <v>31</v>
      </c>
    </row>
    <row r="61" spans="4:32">
      <c r="D61" s="36"/>
      <c r="E61" s="12">
        <v>56</v>
      </c>
      <c r="N61" s="46"/>
      <c r="O61" s="46">
        <v>54</v>
      </c>
      <c r="P61" s="46">
        <v>25</v>
      </c>
      <c r="R61" s="46">
        <v>54</v>
      </c>
      <c r="S61" s="46">
        <v>27</v>
      </c>
      <c r="U61" s="46">
        <v>54</v>
      </c>
      <c r="V61" s="46">
        <v>30</v>
      </c>
      <c r="X61" s="46"/>
      <c r="Y61" s="46">
        <v>54</v>
      </c>
      <c r="Z61" s="46">
        <v>26</v>
      </c>
      <c r="AB61" s="46">
        <v>54</v>
      </c>
      <c r="AC61" s="46">
        <v>29</v>
      </c>
      <c r="AE61" s="46">
        <v>54</v>
      </c>
      <c r="AF61" s="46">
        <v>31</v>
      </c>
    </row>
    <row r="62" spans="4:32">
      <c r="D62" s="36"/>
      <c r="E62" s="12">
        <v>57</v>
      </c>
      <c r="N62" s="46"/>
      <c r="O62" s="46">
        <v>55</v>
      </c>
      <c r="P62" s="46">
        <v>25</v>
      </c>
      <c r="R62" s="46">
        <v>55</v>
      </c>
      <c r="S62" s="46">
        <v>27</v>
      </c>
      <c r="U62" s="46">
        <v>55</v>
      </c>
      <c r="V62" s="46">
        <v>30</v>
      </c>
      <c r="X62" s="46"/>
      <c r="Y62" s="46">
        <v>55</v>
      </c>
      <c r="Z62" s="46">
        <v>26</v>
      </c>
      <c r="AB62" s="46">
        <v>55</v>
      </c>
      <c r="AC62" s="46">
        <v>29</v>
      </c>
      <c r="AE62" s="46">
        <v>55</v>
      </c>
      <c r="AF62" s="46">
        <v>31</v>
      </c>
    </row>
    <row r="63" spans="4:32">
      <c r="D63" s="36"/>
      <c r="E63" s="12">
        <v>58</v>
      </c>
      <c r="N63" s="46"/>
      <c r="O63" s="46">
        <v>56</v>
      </c>
      <c r="P63" s="46">
        <v>24</v>
      </c>
      <c r="R63" s="46">
        <v>56</v>
      </c>
      <c r="S63" s="46">
        <v>27</v>
      </c>
      <c r="U63" s="46">
        <v>56</v>
      </c>
      <c r="V63" s="46">
        <v>30</v>
      </c>
      <c r="X63" s="46"/>
      <c r="Y63" s="46">
        <v>56</v>
      </c>
      <c r="Z63" s="46">
        <v>26</v>
      </c>
      <c r="AB63" s="46">
        <v>56</v>
      </c>
      <c r="AC63" s="46">
        <v>29</v>
      </c>
      <c r="AE63" s="46">
        <v>56</v>
      </c>
      <c r="AF63" s="46">
        <v>31</v>
      </c>
    </row>
    <row r="64" spans="4:32">
      <c r="D64" s="36"/>
      <c r="E64" s="12">
        <v>59</v>
      </c>
      <c r="N64" s="46"/>
      <c r="O64" s="46">
        <v>57</v>
      </c>
      <c r="P64" s="46">
        <v>24</v>
      </c>
      <c r="R64" s="46">
        <v>57</v>
      </c>
      <c r="S64" s="46">
        <v>27</v>
      </c>
      <c r="U64" s="46">
        <v>57</v>
      </c>
      <c r="V64" s="46">
        <v>30</v>
      </c>
      <c r="X64" s="46"/>
      <c r="Y64" s="46">
        <v>57</v>
      </c>
      <c r="Z64" s="46">
        <v>25</v>
      </c>
      <c r="AB64" s="46">
        <v>57</v>
      </c>
      <c r="AC64" s="46">
        <v>28</v>
      </c>
      <c r="AE64" s="46">
        <v>57</v>
      </c>
      <c r="AF64" s="46">
        <v>31</v>
      </c>
    </row>
    <row r="65" spans="4:32">
      <c r="D65" s="36"/>
      <c r="E65" s="12">
        <v>60</v>
      </c>
      <c r="N65" s="46"/>
      <c r="O65" s="46">
        <v>58</v>
      </c>
      <c r="P65" s="46">
        <v>24</v>
      </c>
      <c r="R65" s="46">
        <v>58</v>
      </c>
      <c r="S65" s="46">
        <v>27</v>
      </c>
      <c r="U65" s="46">
        <v>58</v>
      </c>
      <c r="V65" s="46">
        <v>30</v>
      </c>
      <c r="X65" s="46"/>
      <c r="Y65" s="46">
        <v>58</v>
      </c>
      <c r="Z65" s="46">
        <v>25</v>
      </c>
      <c r="AB65" s="46">
        <v>58</v>
      </c>
      <c r="AC65" s="46">
        <v>28</v>
      </c>
      <c r="AE65" s="46">
        <v>58</v>
      </c>
      <c r="AF65" s="46">
        <v>31</v>
      </c>
    </row>
    <row r="66" spans="4:32">
      <c r="D66" s="36"/>
      <c r="E66" s="12">
        <v>61</v>
      </c>
      <c r="N66" s="46"/>
      <c r="O66" s="46">
        <v>59</v>
      </c>
      <c r="P66" s="46">
        <v>24</v>
      </c>
      <c r="R66" s="46">
        <v>59</v>
      </c>
      <c r="S66" s="46">
        <v>27</v>
      </c>
      <c r="U66" s="46">
        <v>59</v>
      </c>
      <c r="V66" s="46">
        <v>30</v>
      </c>
      <c r="X66" s="46"/>
      <c r="Y66" s="46">
        <v>59</v>
      </c>
      <c r="Z66" s="46">
        <v>25</v>
      </c>
      <c r="AB66" s="46">
        <v>59</v>
      </c>
      <c r="AC66" s="46">
        <v>28</v>
      </c>
      <c r="AE66" s="46">
        <v>59</v>
      </c>
      <c r="AF66" s="46">
        <v>31</v>
      </c>
    </row>
    <row r="67" spans="4:32">
      <c r="D67" s="36"/>
      <c r="E67" s="12">
        <v>62</v>
      </c>
      <c r="N67" s="46"/>
      <c r="O67" s="46">
        <v>60</v>
      </c>
      <c r="P67" s="46">
        <v>24</v>
      </c>
      <c r="R67" s="46">
        <v>60</v>
      </c>
      <c r="S67" s="46">
        <v>27</v>
      </c>
      <c r="U67" s="46">
        <v>60</v>
      </c>
      <c r="V67" s="46">
        <v>30</v>
      </c>
      <c r="X67" s="46"/>
      <c r="Y67" s="46">
        <v>60</v>
      </c>
      <c r="Z67" s="46">
        <v>25</v>
      </c>
      <c r="AB67" s="46">
        <v>60</v>
      </c>
      <c r="AC67" s="46">
        <v>28</v>
      </c>
      <c r="AE67" s="46">
        <v>60</v>
      </c>
      <c r="AF67" s="46">
        <v>31</v>
      </c>
    </row>
    <row r="68" spans="4:32">
      <c r="D68" s="36"/>
      <c r="E68" s="12">
        <v>63</v>
      </c>
      <c r="N68" s="46"/>
      <c r="O68" s="46">
        <v>61</v>
      </c>
      <c r="P68" s="46">
        <v>24</v>
      </c>
      <c r="R68" s="46">
        <v>61</v>
      </c>
      <c r="S68" s="46">
        <v>27</v>
      </c>
      <c r="U68" s="46">
        <v>61</v>
      </c>
      <c r="V68" s="46">
        <v>29</v>
      </c>
      <c r="X68" s="46"/>
      <c r="Y68" s="46">
        <v>61</v>
      </c>
      <c r="Z68" s="46">
        <v>25</v>
      </c>
      <c r="AB68" s="46">
        <v>61</v>
      </c>
      <c r="AC68" s="46">
        <v>28</v>
      </c>
      <c r="AE68" s="46">
        <v>61</v>
      </c>
      <c r="AF68" s="46">
        <v>31</v>
      </c>
    </row>
    <row r="69" spans="4:32">
      <c r="D69" s="36"/>
      <c r="E69" s="12">
        <v>64</v>
      </c>
      <c r="N69" s="46"/>
      <c r="O69" s="46">
        <v>62</v>
      </c>
      <c r="P69" s="46">
        <v>24</v>
      </c>
      <c r="R69" s="46">
        <v>62</v>
      </c>
      <c r="S69" s="46">
        <v>27</v>
      </c>
      <c r="U69" s="46">
        <v>62</v>
      </c>
      <c r="V69" s="46">
        <v>29</v>
      </c>
      <c r="X69" s="46"/>
      <c r="Y69" s="46">
        <v>62</v>
      </c>
      <c r="Z69" s="46">
        <v>25</v>
      </c>
      <c r="AB69" s="46">
        <v>62</v>
      </c>
      <c r="AC69" s="46">
        <v>28</v>
      </c>
      <c r="AE69" s="46">
        <v>62</v>
      </c>
      <c r="AF69" s="46">
        <v>31</v>
      </c>
    </row>
    <row r="70" spans="4:32">
      <c r="D70" s="36"/>
      <c r="E70" s="12">
        <v>65</v>
      </c>
      <c r="N70" s="46"/>
      <c r="O70" s="46">
        <v>63</v>
      </c>
      <c r="P70" s="46">
        <v>24</v>
      </c>
      <c r="R70" s="46">
        <v>63</v>
      </c>
      <c r="S70" s="46">
        <v>27</v>
      </c>
      <c r="U70" s="46">
        <v>63</v>
      </c>
      <c r="V70" s="46">
        <v>29</v>
      </c>
      <c r="X70" s="46"/>
      <c r="Y70" s="46">
        <v>63</v>
      </c>
      <c r="Z70" s="46">
        <v>25</v>
      </c>
      <c r="AB70" s="46">
        <v>63</v>
      </c>
      <c r="AC70" s="46">
        <v>28</v>
      </c>
      <c r="AE70" s="46">
        <v>63</v>
      </c>
      <c r="AF70" s="46">
        <v>30</v>
      </c>
    </row>
    <row r="71" spans="4:32">
      <c r="D71" s="36"/>
      <c r="E71" s="12">
        <v>66</v>
      </c>
      <c r="N71" s="46"/>
      <c r="O71" s="46">
        <v>64</v>
      </c>
      <c r="P71" s="46">
        <v>24</v>
      </c>
      <c r="R71" s="46">
        <v>64</v>
      </c>
      <c r="S71" s="46">
        <v>26</v>
      </c>
      <c r="U71" s="46">
        <v>64</v>
      </c>
      <c r="V71" s="46">
        <v>29</v>
      </c>
      <c r="X71" s="46"/>
      <c r="Y71" s="46">
        <v>64</v>
      </c>
      <c r="Z71" s="46">
        <v>25</v>
      </c>
      <c r="AB71" s="46">
        <v>64</v>
      </c>
      <c r="AC71" s="46">
        <v>28</v>
      </c>
      <c r="AE71" s="46">
        <v>64</v>
      </c>
      <c r="AF71" s="46">
        <v>30</v>
      </c>
    </row>
    <row r="72" spans="4:32">
      <c r="D72" s="36"/>
      <c r="E72" s="12">
        <v>67</v>
      </c>
      <c r="N72" s="46"/>
      <c r="O72" s="46">
        <v>65</v>
      </c>
      <c r="P72" s="46">
        <v>24</v>
      </c>
      <c r="R72" s="46">
        <v>65</v>
      </c>
      <c r="S72" s="46">
        <v>26</v>
      </c>
      <c r="U72" s="46">
        <v>65</v>
      </c>
      <c r="V72" s="46">
        <v>29</v>
      </c>
      <c r="X72" s="46"/>
      <c r="Y72" s="46">
        <v>65</v>
      </c>
      <c r="Z72" s="46">
        <v>25</v>
      </c>
      <c r="AB72" s="46">
        <v>65</v>
      </c>
      <c r="AC72" s="46">
        <v>27</v>
      </c>
      <c r="AE72" s="46">
        <v>65</v>
      </c>
      <c r="AF72" s="46">
        <v>30</v>
      </c>
    </row>
    <row r="73" spans="4:32">
      <c r="D73" s="36"/>
      <c r="E73" s="12">
        <v>68</v>
      </c>
      <c r="N73" s="46"/>
      <c r="O73" s="46">
        <v>66</v>
      </c>
      <c r="P73" s="46">
        <v>23</v>
      </c>
      <c r="R73" s="46">
        <v>66</v>
      </c>
      <c r="S73" s="46">
        <v>26</v>
      </c>
      <c r="U73" s="46">
        <v>66</v>
      </c>
      <c r="V73" s="46">
        <v>29</v>
      </c>
      <c r="X73" s="46"/>
      <c r="Y73" s="46">
        <v>66</v>
      </c>
      <c r="Z73" s="46">
        <v>24</v>
      </c>
      <c r="AB73" s="46">
        <v>66</v>
      </c>
      <c r="AC73" s="46">
        <v>27</v>
      </c>
      <c r="AE73" s="46">
        <v>66</v>
      </c>
      <c r="AF73" s="46">
        <v>30</v>
      </c>
    </row>
    <row r="74" spans="4:32">
      <c r="D74" s="36"/>
      <c r="E74" s="12">
        <v>69</v>
      </c>
      <c r="N74" s="46"/>
      <c r="O74" s="46">
        <v>67</v>
      </c>
      <c r="P74" s="46">
        <v>23</v>
      </c>
      <c r="R74" s="46">
        <v>67</v>
      </c>
      <c r="S74" s="46">
        <v>26</v>
      </c>
      <c r="U74" s="46">
        <v>67</v>
      </c>
      <c r="V74" s="46">
        <v>28</v>
      </c>
      <c r="X74" s="46"/>
      <c r="Y74" s="46">
        <v>67</v>
      </c>
      <c r="Z74" s="46">
        <v>24</v>
      </c>
      <c r="AB74" s="46">
        <v>67</v>
      </c>
      <c r="AC74" s="46">
        <v>27</v>
      </c>
      <c r="AE74" s="46">
        <v>67</v>
      </c>
      <c r="AF74" s="46">
        <v>30</v>
      </c>
    </row>
    <row r="75" spans="4:32">
      <c r="D75" s="36"/>
      <c r="E75" s="12">
        <v>70</v>
      </c>
      <c r="N75" s="46"/>
      <c r="O75" s="46">
        <v>68</v>
      </c>
      <c r="P75" s="46">
        <v>23</v>
      </c>
      <c r="R75" s="46">
        <v>68</v>
      </c>
      <c r="S75" s="46">
        <v>26</v>
      </c>
      <c r="U75" s="46">
        <v>68</v>
      </c>
      <c r="V75" s="46">
        <v>28</v>
      </c>
      <c r="X75" s="46"/>
      <c r="Y75" s="46">
        <v>68</v>
      </c>
      <c r="Z75" s="46">
        <v>24</v>
      </c>
      <c r="AB75" s="46">
        <v>68</v>
      </c>
      <c r="AC75" s="46">
        <v>27</v>
      </c>
      <c r="AE75" s="46">
        <v>68</v>
      </c>
      <c r="AF75" s="46">
        <v>29</v>
      </c>
    </row>
    <row r="76" spans="4:32">
      <c r="D76" s="36"/>
      <c r="E76" s="12">
        <v>71</v>
      </c>
      <c r="N76" s="46"/>
      <c r="O76" s="46">
        <v>69</v>
      </c>
      <c r="P76" s="46">
        <v>23</v>
      </c>
      <c r="R76" s="46">
        <v>69</v>
      </c>
      <c r="S76" s="46">
        <v>26</v>
      </c>
      <c r="U76" s="46">
        <v>69</v>
      </c>
      <c r="V76" s="46">
        <v>28</v>
      </c>
      <c r="X76" s="46"/>
      <c r="Y76" s="46">
        <v>69</v>
      </c>
      <c r="Z76" s="46">
        <v>24</v>
      </c>
      <c r="AB76" s="46">
        <v>69</v>
      </c>
      <c r="AC76" s="46">
        <v>27</v>
      </c>
      <c r="AE76" s="46">
        <v>69</v>
      </c>
      <c r="AF76" s="46">
        <v>29</v>
      </c>
    </row>
    <row r="77" spans="4:32">
      <c r="D77" s="36"/>
      <c r="E77" s="12">
        <v>72</v>
      </c>
      <c r="N77" s="46"/>
      <c r="O77" s="46">
        <v>70</v>
      </c>
      <c r="P77" s="46">
        <v>23</v>
      </c>
      <c r="R77" s="46">
        <v>70</v>
      </c>
      <c r="S77" s="46">
        <v>25</v>
      </c>
      <c r="U77" s="46">
        <v>70</v>
      </c>
      <c r="V77" s="46">
        <v>28</v>
      </c>
      <c r="X77" s="46"/>
      <c r="Y77" s="46">
        <v>70</v>
      </c>
      <c r="Z77" s="46">
        <v>24</v>
      </c>
      <c r="AB77" s="46">
        <v>70</v>
      </c>
      <c r="AC77" s="46">
        <v>26</v>
      </c>
      <c r="AE77" s="46">
        <v>70</v>
      </c>
      <c r="AF77" s="46">
        <v>29</v>
      </c>
    </row>
    <row r="78" spans="4:32">
      <c r="D78" s="37"/>
      <c r="E78" s="12">
        <v>73</v>
      </c>
      <c r="N78" s="46"/>
      <c r="O78" s="46">
        <v>71</v>
      </c>
      <c r="P78" s="46">
        <v>22</v>
      </c>
      <c r="R78" s="46">
        <v>71</v>
      </c>
      <c r="S78" s="46">
        <v>25</v>
      </c>
      <c r="U78" s="46">
        <v>71</v>
      </c>
      <c r="V78" s="46">
        <v>27</v>
      </c>
      <c r="X78" s="46"/>
      <c r="Y78" s="46">
        <v>71</v>
      </c>
      <c r="Z78" s="46">
        <v>23</v>
      </c>
      <c r="AB78" s="46">
        <v>71</v>
      </c>
      <c r="AC78" s="46">
        <v>26</v>
      </c>
      <c r="AE78" s="46">
        <v>71</v>
      </c>
      <c r="AF78" s="46">
        <v>29</v>
      </c>
    </row>
    <row r="79" spans="4:32">
      <c r="D79" s="37"/>
      <c r="E79" s="12">
        <v>74</v>
      </c>
      <c r="N79" s="46"/>
      <c r="O79" s="46">
        <v>72</v>
      </c>
      <c r="P79" s="46">
        <v>22</v>
      </c>
      <c r="R79" s="46">
        <v>72</v>
      </c>
      <c r="S79" s="46">
        <v>25</v>
      </c>
      <c r="U79" s="46">
        <v>72</v>
      </c>
      <c r="V79" s="46">
        <v>27</v>
      </c>
      <c r="X79" s="46"/>
      <c r="Y79" s="46">
        <v>72</v>
      </c>
      <c r="Z79" s="46">
        <v>23</v>
      </c>
      <c r="AB79" s="46">
        <v>72</v>
      </c>
      <c r="AC79" s="46">
        <v>26</v>
      </c>
      <c r="AE79" s="46">
        <v>72</v>
      </c>
      <c r="AF79" s="46">
        <v>28</v>
      </c>
    </row>
    <row r="80" spans="4:32">
      <c r="D80" s="37"/>
      <c r="E80" s="12">
        <v>75</v>
      </c>
      <c r="N80" s="46"/>
      <c r="O80" s="46">
        <v>73</v>
      </c>
      <c r="P80" s="46">
        <v>22</v>
      </c>
      <c r="R80" s="46">
        <v>73</v>
      </c>
      <c r="S80" s="46">
        <v>25</v>
      </c>
      <c r="U80" s="46">
        <v>73</v>
      </c>
      <c r="V80" s="46">
        <v>27</v>
      </c>
      <c r="X80" s="46"/>
      <c r="Y80" s="46">
        <v>73</v>
      </c>
      <c r="Z80" s="46">
        <v>23</v>
      </c>
      <c r="AB80" s="46">
        <v>73</v>
      </c>
      <c r="AC80" s="46">
        <v>26</v>
      </c>
      <c r="AE80" s="46">
        <v>73</v>
      </c>
      <c r="AF80" s="46">
        <v>28</v>
      </c>
    </row>
    <row r="81" spans="4:32">
      <c r="D81" s="37"/>
      <c r="E81" s="12">
        <v>76</v>
      </c>
      <c r="N81" s="46"/>
      <c r="O81" s="46">
        <v>74</v>
      </c>
      <c r="P81" s="46">
        <v>22</v>
      </c>
      <c r="R81" s="46">
        <v>74</v>
      </c>
      <c r="S81" s="46">
        <v>24</v>
      </c>
      <c r="U81" s="46">
        <v>74</v>
      </c>
      <c r="V81" s="46">
        <v>26</v>
      </c>
      <c r="X81" s="46"/>
      <c r="Y81" s="46">
        <v>74</v>
      </c>
      <c r="Z81" s="46">
        <v>23</v>
      </c>
      <c r="AB81" s="46">
        <v>74</v>
      </c>
      <c r="AC81" s="46">
        <v>25</v>
      </c>
      <c r="AE81" s="46">
        <v>74</v>
      </c>
      <c r="AF81" s="46">
        <v>28</v>
      </c>
    </row>
    <row r="82" spans="4:32">
      <c r="D82" s="37"/>
      <c r="E82" s="12">
        <v>77</v>
      </c>
      <c r="N82" s="46"/>
      <c r="O82" s="46">
        <v>75</v>
      </c>
      <c r="P82" s="46">
        <v>21</v>
      </c>
      <c r="R82" s="46">
        <v>75</v>
      </c>
      <c r="S82" s="46">
        <v>24</v>
      </c>
      <c r="U82" s="46">
        <v>75</v>
      </c>
      <c r="V82" s="46">
        <v>26</v>
      </c>
      <c r="X82" s="46"/>
      <c r="Y82" s="46">
        <v>75</v>
      </c>
      <c r="Z82" s="46">
        <v>22</v>
      </c>
      <c r="AB82" s="46">
        <v>75</v>
      </c>
      <c r="AC82" s="46">
        <v>25</v>
      </c>
      <c r="AE82" s="46">
        <v>75</v>
      </c>
      <c r="AF82" s="46">
        <v>27</v>
      </c>
    </row>
    <row r="83" spans="4:32">
      <c r="D83" s="37"/>
      <c r="E83" s="12">
        <v>78</v>
      </c>
      <c r="N83" s="46"/>
      <c r="O83" s="46">
        <v>76</v>
      </c>
      <c r="P83" s="46">
        <v>21</v>
      </c>
      <c r="R83" s="46">
        <v>76</v>
      </c>
      <c r="S83" s="46">
        <v>24</v>
      </c>
      <c r="U83" s="46">
        <v>76</v>
      </c>
      <c r="V83" s="46">
        <v>26</v>
      </c>
      <c r="X83" s="46"/>
      <c r="Y83" s="46">
        <v>76</v>
      </c>
      <c r="Z83" s="46">
        <v>22</v>
      </c>
      <c r="AB83" s="46">
        <v>76</v>
      </c>
      <c r="AC83" s="46">
        <v>25</v>
      </c>
      <c r="AE83" s="46">
        <v>76</v>
      </c>
      <c r="AF83" s="46">
        <v>27</v>
      </c>
    </row>
    <row r="84" spans="4:32">
      <c r="D84" s="37"/>
      <c r="E84" s="12">
        <v>79</v>
      </c>
      <c r="N84" s="46"/>
      <c r="O84" s="46">
        <v>77</v>
      </c>
      <c r="P84" s="46">
        <v>21</v>
      </c>
      <c r="R84" s="46">
        <v>77</v>
      </c>
      <c r="S84" s="46">
        <v>23</v>
      </c>
      <c r="U84" s="46">
        <v>77</v>
      </c>
      <c r="V84" s="46">
        <v>25</v>
      </c>
      <c r="X84" s="46"/>
      <c r="Y84" s="46">
        <v>77</v>
      </c>
      <c r="Z84" s="46">
        <v>22</v>
      </c>
      <c r="AB84" s="46">
        <v>77</v>
      </c>
      <c r="AC84" s="46">
        <v>24</v>
      </c>
      <c r="AE84" s="46">
        <v>77</v>
      </c>
      <c r="AF84" s="46">
        <v>27</v>
      </c>
    </row>
    <row r="85" spans="4:32">
      <c r="D85" s="37"/>
      <c r="E85" s="12">
        <v>80</v>
      </c>
      <c r="N85" s="46"/>
      <c r="O85" s="46">
        <v>78</v>
      </c>
      <c r="P85" s="46">
        <v>20</v>
      </c>
      <c r="R85" s="46">
        <v>78</v>
      </c>
      <c r="S85" s="46">
        <v>23</v>
      </c>
      <c r="U85" s="46">
        <v>78</v>
      </c>
      <c r="V85" s="46">
        <v>25</v>
      </c>
      <c r="X85" s="46"/>
      <c r="Y85" s="46">
        <v>78</v>
      </c>
      <c r="Z85" s="46">
        <v>21</v>
      </c>
      <c r="AB85" s="46">
        <v>78</v>
      </c>
      <c r="AC85" s="46">
        <v>24</v>
      </c>
      <c r="AE85" s="46">
        <v>78</v>
      </c>
      <c r="AF85" s="46">
        <v>26</v>
      </c>
    </row>
    <row r="86" spans="4:32">
      <c r="D86" s="37"/>
      <c r="E86" s="12">
        <v>81</v>
      </c>
      <c r="N86" s="46"/>
      <c r="O86" s="46">
        <v>79</v>
      </c>
      <c r="P86" s="46">
        <v>20</v>
      </c>
      <c r="R86" s="46">
        <v>79</v>
      </c>
      <c r="S86" s="46">
        <v>23</v>
      </c>
      <c r="U86" s="46">
        <v>79</v>
      </c>
      <c r="V86" s="46">
        <v>25</v>
      </c>
      <c r="X86" s="46"/>
      <c r="Y86" s="46">
        <v>79</v>
      </c>
      <c r="Z86" s="46">
        <v>21</v>
      </c>
      <c r="AB86" s="46">
        <v>79</v>
      </c>
      <c r="AC86" s="46">
        <v>24</v>
      </c>
      <c r="AE86" s="46">
        <v>79</v>
      </c>
      <c r="AF86" s="46">
        <v>26</v>
      </c>
    </row>
    <row r="87" spans="4:32">
      <c r="D87" s="37"/>
      <c r="E87" s="12">
        <v>82</v>
      </c>
      <c r="N87" s="46"/>
      <c r="O87" s="46">
        <v>80</v>
      </c>
      <c r="P87" s="46">
        <v>20</v>
      </c>
      <c r="R87" s="46">
        <v>80</v>
      </c>
      <c r="S87" s="46">
        <v>22</v>
      </c>
      <c r="U87" s="46">
        <v>80</v>
      </c>
      <c r="V87" s="46">
        <v>24</v>
      </c>
      <c r="X87" s="46"/>
      <c r="Y87" s="46">
        <v>80</v>
      </c>
      <c r="Z87" s="46">
        <v>21</v>
      </c>
      <c r="AB87" s="46">
        <v>80</v>
      </c>
      <c r="AC87" s="46">
        <v>23</v>
      </c>
      <c r="AE87" s="46">
        <v>80</v>
      </c>
      <c r="AF87" s="46">
        <v>25</v>
      </c>
    </row>
    <row r="88" spans="4:32">
      <c r="D88" s="37"/>
      <c r="E88" s="12">
        <v>83</v>
      </c>
      <c r="N88" s="46"/>
      <c r="O88" s="46">
        <v>81</v>
      </c>
      <c r="P88" s="46">
        <v>19</v>
      </c>
      <c r="R88" s="46">
        <v>81</v>
      </c>
      <c r="S88" s="46">
        <v>22</v>
      </c>
      <c r="U88" s="46">
        <v>81</v>
      </c>
      <c r="V88" s="46">
        <v>24</v>
      </c>
      <c r="X88" s="46"/>
      <c r="Y88" s="46">
        <v>81</v>
      </c>
      <c r="Z88" s="46">
        <v>20</v>
      </c>
      <c r="AB88" s="46">
        <v>81</v>
      </c>
      <c r="AC88" s="46">
        <v>23</v>
      </c>
      <c r="AE88" s="46">
        <v>81</v>
      </c>
      <c r="AF88" s="46">
        <v>25</v>
      </c>
    </row>
    <row r="89" spans="4:32">
      <c r="D89" s="37"/>
      <c r="E89" s="12">
        <v>84</v>
      </c>
      <c r="N89" s="46"/>
      <c r="O89" s="46">
        <v>82</v>
      </c>
      <c r="P89" s="46">
        <v>19</v>
      </c>
      <c r="R89" s="46">
        <v>82</v>
      </c>
      <c r="S89" s="46">
        <v>21</v>
      </c>
      <c r="U89" s="46">
        <v>82</v>
      </c>
      <c r="V89" s="46">
        <v>23</v>
      </c>
      <c r="X89" s="46"/>
      <c r="Y89" s="46">
        <v>82</v>
      </c>
      <c r="Z89" s="46">
        <v>20</v>
      </c>
      <c r="AB89" s="46">
        <v>82</v>
      </c>
      <c r="AC89" s="46">
        <v>22</v>
      </c>
      <c r="AE89" s="46">
        <v>82</v>
      </c>
      <c r="AF89" s="46">
        <v>24</v>
      </c>
    </row>
    <row r="90" spans="4:32">
      <c r="D90" s="37"/>
      <c r="E90" s="12">
        <v>85</v>
      </c>
      <c r="N90" s="46"/>
      <c r="O90" s="46">
        <v>83</v>
      </c>
      <c r="P90" s="46">
        <v>19</v>
      </c>
      <c r="R90" s="46">
        <v>83</v>
      </c>
      <c r="S90" s="46">
        <v>21</v>
      </c>
      <c r="U90" s="46">
        <v>83</v>
      </c>
      <c r="V90" s="46">
        <v>23</v>
      </c>
      <c r="X90" s="46"/>
      <c r="Y90" s="46">
        <v>83</v>
      </c>
      <c r="Z90" s="46">
        <v>19</v>
      </c>
      <c r="AB90" s="46">
        <v>83</v>
      </c>
      <c r="AC90" s="46">
        <v>22</v>
      </c>
      <c r="AE90" s="46">
        <v>83</v>
      </c>
      <c r="AF90" s="46">
        <v>24</v>
      </c>
    </row>
    <row r="91" spans="4:32">
      <c r="D91" s="37"/>
      <c r="E91" s="12">
        <v>86</v>
      </c>
      <c r="N91" s="46"/>
      <c r="O91" s="46">
        <v>84</v>
      </c>
      <c r="P91" s="46">
        <v>18</v>
      </c>
      <c r="R91" s="46">
        <v>84</v>
      </c>
      <c r="S91" s="46">
        <v>20</v>
      </c>
      <c r="U91" s="46">
        <v>84</v>
      </c>
      <c r="V91" s="46">
        <v>22</v>
      </c>
      <c r="X91" s="46"/>
      <c r="Y91" s="46">
        <v>84</v>
      </c>
      <c r="Z91" s="46">
        <v>19</v>
      </c>
      <c r="AB91" s="46">
        <v>84</v>
      </c>
      <c r="AC91" s="46">
        <v>21</v>
      </c>
      <c r="AE91" s="46">
        <v>84</v>
      </c>
      <c r="AF91" s="46">
        <v>23</v>
      </c>
    </row>
    <row r="92" spans="4:32">
      <c r="D92" s="37"/>
      <c r="E92" s="12">
        <v>87</v>
      </c>
      <c r="N92" s="46"/>
      <c r="O92" s="46">
        <v>85</v>
      </c>
      <c r="P92" s="46">
        <v>18</v>
      </c>
      <c r="R92" s="46">
        <v>85</v>
      </c>
      <c r="S92" s="46">
        <v>20</v>
      </c>
      <c r="U92" s="46">
        <v>85</v>
      </c>
      <c r="V92" s="46">
        <v>22</v>
      </c>
      <c r="X92" s="46"/>
      <c r="Y92" s="46">
        <v>85</v>
      </c>
      <c r="Z92" s="46">
        <v>18</v>
      </c>
      <c r="AB92" s="46">
        <v>85</v>
      </c>
      <c r="AC92" s="46">
        <v>21</v>
      </c>
      <c r="AE92" s="46">
        <v>85</v>
      </c>
      <c r="AF92" s="46">
        <v>23</v>
      </c>
    </row>
    <row r="93" spans="4:32">
      <c r="D93" s="37"/>
      <c r="E93" s="12">
        <v>88</v>
      </c>
      <c r="N93" s="46"/>
      <c r="O93" s="46">
        <v>86</v>
      </c>
      <c r="P93" s="46">
        <v>17</v>
      </c>
      <c r="R93" s="46">
        <v>86</v>
      </c>
      <c r="S93" s="46">
        <v>19</v>
      </c>
      <c r="U93" s="46">
        <v>86</v>
      </c>
      <c r="V93" s="46">
        <v>21</v>
      </c>
      <c r="X93" s="46"/>
      <c r="Y93" s="46">
        <v>86</v>
      </c>
      <c r="Z93" s="46">
        <v>18</v>
      </c>
      <c r="AB93" s="46">
        <v>86</v>
      </c>
      <c r="AC93" s="46">
        <v>20</v>
      </c>
      <c r="AE93" s="46">
        <v>86</v>
      </c>
      <c r="AF93" s="46">
        <v>22</v>
      </c>
    </row>
    <row r="94" spans="4:32">
      <c r="D94" s="37"/>
      <c r="E94" s="12">
        <v>89</v>
      </c>
      <c r="N94" s="46"/>
      <c r="O94" s="46">
        <v>87</v>
      </c>
      <c r="P94" s="46">
        <v>17</v>
      </c>
      <c r="R94" s="46">
        <v>87</v>
      </c>
      <c r="S94" s="46">
        <v>19</v>
      </c>
      <c r="U94" s="46">
        <v>87</v>
      </c>
      <c r="V94" s="46">
        <v>20</v>
      </c>
      <c r="X94" s="46"/>
      <c r="Y94" s="46">
        <v>87</v>
      </c>
      <c r="Z94" s="46">
        <v>17</v>
      </c>
      <c r="AB94" s="46">
        <v>87</v>
      </c>
      <c r="AC94" s="46">
        <v>20</v>
      </c>
      <c r="AE94" s="46">
        <v>87</v>
      </c>
      <c r="AF94" s="46">
        <v>21</v>
      </c>
    </row>
    <row r="95" spans="4:32">
      <c r="D95" s="37"/>
      <c r="E95" s="12">
        <v>90</v>
      </c>
      <c r="N95" s="46"/>
      <c r="O95" s="46">
        <v>88</v>
      </c>
      <c r="P95" s="46">
        <v>16</v>
      </c>
      <c r="R95" s="46">
        <v>88</v>
      </c>
      <c r="S95" s="46">
        <v>18</v>
      </c>
      <c r="U95" s="46">
        <v>88</v>
      </c>
      <c r="V95" s="46">
        <v>20</v>
      </c>
      <c r="X95" s="46"/>
      <c r="Y95" s="46">
        <v>88</v>
      </c>
      <c r="Z95" s="46">
        <v>17</v>
      </c>
      <c r="AB95" s="46">
        <v>88</v>
      </c>
      <c r="AC95" s="46">
        <v>19</v>
      </c>
      <c r="AE95" s="46">
        <v>88</v>
      </c>
      <c r="AF95" s="46">
        <v>21</v>
      </c>
    </row>
    <row r="96" spans="4:32">
      <c r="D96" s="37"/>
      <c r="E96" s="12">
        <v>91</v>
      </c>
      <c r="N96" s="46"/>
      <c r="O96" s="46">
        <v>89</v>
      </c>
      <c r="P96" s="46">
        <v>16</v>
      </c>
      <c r="R96" s="46">
        <v>89</v>
      </c>
      <c r="S96" s="46">
        <v>17</v>
      </c>
      <c r="U96" s="46">
        <v>89</v>
      </c>
      <c r="V96" s="46">
        <v>19</v>
      </c>
      <c r="X96" s="46"/>
      <c r="Y96" s="46">
        <v>89</v>
      </c>
      <c r="Z96" s="46">
        <v>16</v>
      </c>
      <c r="AB96" s="46">
        <v>89</v>
      </c>
      <c r="AC96" s="46">
        <v>18</v>
      </c>
      <c r="AE96" s="46">
        <v>89</v>
      </c>
      <c r="AF96" s="46">
        <v>20</v>
      </c>
    </row>
    <row r="97" spans="4:32">
      <c r="D97" s="37"/>
      <c r="E97" s="12">
        <v>92</v>
      </c>
      <c r="N97" s="46"/>
      <c r="O97" s="46">
        <v>90</v>
      </c>
      <c r="P97" s="46">
        <v>15</v>
      </c>
      <c r="R97" s="46">
        <v>90</v>
      </c>
      <c r="S97" s="46">
        <v>17</v>
      </c>
      <c r="U97" s="46">
        <v>90</v>
      </c>
      <c r="V97" s="46">
        <v>18</v>
      </c>
      <c r="X97" s="46"/>
      <c r="Y97" s="46">
        <v>90</v>
      </c>
      <c r="Z97" s="46">
        <v>16</v>
      </c>
      <c r="AB97" s="46">
        <v>90</v>
      </c>
      <c r="AC97" s="46">
        <v>17</v>
      </c>
      <c r="AE97" s="46">
        <v>90</v>
      </c>
      <c r="AF97" s="46">
        <v>19</v>
      </c>
    </row>
    <row r="98" spans="4:32">
      <c r="D98" s="37"/>
      <c r="E98" s="12">
        <v>93</v>
      </c>
      <c r="N98" s="46"/>
      <c r="O98" s="46">
        <v>91</v>
      </c>
      <c r="P98" s="46">
        <v>14</v>
      </c>
      <c r="R98" s="46">
        <v>91</v>
      </c>
      <c r="S98" s="46">
        <v>16</v>
      </c>
      <c r="U98" s="46">
        <v>91</v>
      </c>
      <c r="V98" s="46">
        <v>17</v>
      </c>
      <c r="X98" s="46"/>
      <c r="Y98" s="46">
        <v>91</v>
      </c>
      <c r="Z98" s="46">
        <v>15</v>
      </c>
      <c r="AB98" s="46">
        <v>91</v>
      </c>
      <c r="AC98" s="46">
        <v>17</v>
      </c>
      <c r="AE98" s="46">
        <v>91</v>
      </c>
      <c r="AF98" s="46">
        <v>18</v>
      </c>
    </row>
    <row r="99" spans="4:32">
      <c r="D99" s="37"/>
      <c r="E99" s="12">
        <v>94</v>
      </c>
      <c r="N99" s="46"/>
      <c r="O99" s="46">
        <v>92</v>
      </c>
      <c r="P99" s="46">
        <v>14</v>
      </c>
      <c r="R99" s="46">
        <v>92</v>
      </c>
      <c r="S99" s="46">
        <v>15</v>
      </c>
      <c r="U99" s="46">
        <v>92</v>
      </c>
      <c r="V99" s="46">
        <v>17</v>
      </c>
      <c r="X99" s="46"/>
      <c r="Y99" s="46">
        <v>92</v>
      </c>
      <c r="Z99" s="46">
        <v>14</v>
      </c>
      <c r="AB99" s="46">
        <v>92</v>
      </c>
      <c r="AC99" s="46">
        <v>16</v>
      </c>
      <c r="AE99" s="46">
        <v>92</v>
      </c>
      <c r="AF99" s="46">
        <v>17</v>
      </c>
    </row>
    <row r="100" spans="4:32">
      <c r="D100" s="37"/>
      <c r="E100" s="12">
        <v>95</v>
      </c>
      <c r="N100" s="46"/>
      <c r="O100" s="46">
        <v>93</v>
      </c>
      <c r="P100" s="46">
        <v>13</v>
      </c>
      <c r="R100" s="46">
        <v>93</v>
      </c>
      <c r="S100" s="46">
        <v>14</v>
      </c>
      <c r="U100" s="46">
        <v>93</v>
      </c>
      <c r="V100" s="46">
        <v>16</v>
      </c>
      <c r="X100" s="46"/>
      <c r="Y100" s="46">
        <v>93</v>
      </c>
      <c r="Z100" s="46">
        <v>13</v>
      </c>
      <c r="AB100" s="46">
        <v>93</v>
      </c>
      <c r="AC100" s="46">
        <v>15</v>
      </c>
      <c r="AE100" s="46">
        <v>93</v>
      </c>
      <c r="AF100" s="46">
        <v>16</v>
      </c>
    </row>
    <row r="101" spans="4:32">
      <c r="D101" s="37"/>
      <c r="E101" s="12">
        <v>96</v>
      </c>
      <c r="N101" s="46"/>
      <c r="O101" s="46">
        <v>94</v>
      </c>
      <c r="P101" s="46">
        <v>12</v>
      </c>
      <c r="R101" s="46">
        <v>94</v>
      </c>
      <c r="S101" s="46">
        <v>13</v>
      </c>
      <c r="U101" s="46">
        <v>94</v>
      </c>
      <c r="V101" s="46">
        <v>15</v>
      </c>
      <c r="X101" s="46"/>
      <c r="Y101" s="46">
        <v>94</v>
      </c>
      <c r="Z101" s="46">
        <v>12</v>
      </c>
      <c r="AB101" s="46">
        <v>94</v>
      </c>
      <c r="AC101" s="46">
        <v>14</v>
      </c>
      <c r="AE101" s="46">
        <v>94</v>
      </c>
      <c r="AF101" s="46">
        <v>15</v>
      </c>
    </row>
    <row r="102" spans="4:32">
      <c r="D102" s="37"/>
      <c r="E102" s="12">
        <v>97</v>
      </c>
      <c r="N102" s="46"/>
      <c r="O102" s="46">
        <v>95</v>
      </c>
      <c r="P102" s="46">
        <v>11</v>
      </c>
      <c r="R102" s="46">
        <v>95</v>
      </c>
      <c r="S102" s="46">
        <v>12</v>
      </c>
      <c r="U102" s="46">
        <v>95</v>
      </c>
      <c r="V102" s="46">
        <v>13</v>
      </c>
      <c r="X102" s="46"/>
      <c r="Y102" s="46">
        <v>95</v>
      </c>
      <c r="Z102" s="46">
        <v>11</v>
      </c>
      <c r="AB102" s="46">
        <v>95</v>
      </c>
      <c r="AC102" s="46">
        <v>13</v>
      </c>
      <c r="AE102" s="46">
        <v>95</v>
      </c>
      <c r="AF102" s="46">
        <v>14</v>
      </c>
    </row>
    <row r="103" spans="4:32">
      <c r="D103" s="37"/>
      <c r="E103" s="12">
        <v>98</v>
      </c>
      <c r="N103" s="46"/>
      <c r="O103" s="46">
        <v>96</v>
      </c>
      <c r="P103" s="46">
        <v>10</v>
      </c>
      <c r="R103" s="46">
        <v>96</v>
      </c>
      <c r="S103" s="46">
        <v>11</v>
      </c>
      <c r="U103" s="46">
        <v>96</v>
      </c>
      <c r="V103" s="46">
        <v>12</v>
      </c>
      <c r="X103" s="46"/>
      <c r="Y103" s="46">
        <v>96</v>
      </c>
      <c r="Z103" s="46">
        <v>10</v>
      </c>
      <c r="AB103" s="46">
        <v>96</v>
      </c>
      <c r="AC103" s="46">
        <v>12</v>
      </c>
      <c r="AE103" s="46">
        <v>96</v>
      </c>
      <c r="AF103" s="46">
        <v>13</v>
      </c>
    </row>
    <row r="104" spans="4:32">
      <c r="D104" s="37"/>
      <c r="E104" s="12">
        <v>99</v>
      </c>
      <c r="N104" s="46"/>
      <c r="O104" s="46">
        <v>97</v>
      </c>
      <c r="P104" s="46">
        <v>9</v>
      </c>
      <c r="R104" s="46">
        <v>97</v>
      </c>
      <c r="S104" s="46">
        <v>10</v>
      </c>
      <c r="U104" s="46">
        <v>97</v>
      </c>
      <c r="V104" s="46">
        <v>11</v>
      </c>
      <c r="X104" s="46"/>
      <c r="Y104" s="46">
        <v>97</v>
      </c>
      <c r="Z104" s="46">
        <v>9</v>
      </c>
      <c r="AB104" s="46">
        <v>97</v>
      </c>
      <c r="AC104" s="46">
        <v>10</v>
      </c>
      <c r="AE104" s="46">
        <v>97</v>
      </c>
      <c r="AF104" s="46">
        <v>11</v>
      </c>
    </row>
    <row r="105" spans="4:32" ht="13.5" thickBot="1">
      <c r="D105" s="38"/>
      <c r="E105" s="12">
        <v>100</v>
      </c>
      <c r="N105" s="46"/>
      <c r="O105" s="46">
        <v>98</v>
      </c>
      <c r="P105" s="46">
        <v>7</v>
      </c>
      <c r="R105" s="46">
        <v>98</v>
      </c>
      <c r="S105" s="46">
        <v>8</v>
      </c>
      <c r="U105" s="46">
        <v>98</v>
      </c>
      <c r="V105" s="46">
        <v>9</v>
      </c>
      <c r="X105" s="46"/>
      <c r="Y105" s="46">
        <v>98</v>
      </c>
      <c r="Z105" s="46">
        <v>8</v>
      </c>
      <c r="AB105" s="46">
        <v>98</v>
      </c>
      <c r="AC105" s="46">
        <v>8</v>
      </c>
      <c r="AE105" s="46">
        <v>98</v>
      </c>
      <c r="AF105" s="46">
        <v>9</v>
      </c>
    </row>
    <row r="106" spans="4:32">
      <c r="E106" s="12"/>
      <c r="N106" s="46"/>
      <c r="O106" s="46">
        <v>99</v>
      </c>
      <c r="P106" s="46">
        <v>5</v>
      </c>
      <c r="R106" s="46">
        <v>99</v>
      </c>
      <c r="S106" s="46">
        <v>6</v>
      </c>
      <c r="U106" s="46">
        <v>99</v>
      </c>
      <c r="V106" s="46">
        <v>6</v>
      </c>
      <c r="X106" s="46"/>
      <c r="Y106" s="46">
        <v>99</v>
      </c>
      <c r="Z106" s="46">
        <v>6</v>
      </c>
      <c r="AB106" s="46">
        <v>99</v>
      </c>
      <c r="AC106" s="46">
        <v>6</v>
      </c>
      <c r="AE106" s="46">
        <v>99</v>
      </c>
      <c r="AF106" s="46">
        <v>7</v>
      </c>
    </row>
    <row r="107" spans="4:32">
      <c r="E107" s="12"/>
      <c r="N107" s="46"/>
      <c r="O107" s="46"/>
      <c r="P107" s="46"/>
      <c r="X107" s="46"/>
      <c r="Y107" s="46"/>
      <c r="Z107" s="46"/>
    </row>
    <row r="108" spans="4:32">
      <c r="E108" s="12"/>
      <c r="N108" s="46"/>
      <c r="O108" s="46"/>
      <c r="P108" s="46"/>
      <c r="X108" s="46"/>
      <c r="Y108" s="46"/>
      <c r="Z108" s="46"/>
    </row>
    <row r="109" spans="4:32">
      <c r="E109" s="12"/>
      <c r="N109" s="46"/>
      <c r="O109" s="46"/>
      <c r="P109" s="46"/>
      <c r="X109" s="46"/>
      <c r="Y109" s="46"/>
      <c r="Z109" s="46"/>
    </row>
    <row r="110" spans="4:32">
      <c r="E110" s="12"/>
      <c r="N110" s="46"/>
      <c r="O110" s="46"/>
      <c r="P110" s="46"/>
      <c r="X110" s="46"/>
      <c r="Y110" s="46"/>
      <c r="Z110" s="46"/>
    </row>
    <row r="111" spans="4:32">
      <c r="E111" s="12"/>
      <c r="N111" s="46"/>
      <c r="O111" s="46"/>
      <c r="P111" s="46"/>
      <c r="X111" s="46"/>
      <c r="Y111" s="46"/>
      <c r="Z111" s="46"/>
    </row>
    <row r="112" spans="4:32">
      <c r="E112" s="12"/>
      <c r="N112" s="46"/>
      <c r="O112" s="46"/>
      <c r="P112" s="46"/>
      <c r="X112" s="46"/>
      <c r="Y112" s="46"/>
      <c r="Z112" s="46"/>
    </row>
    <row r="113" spans="5:26">
      <c r="E113" s="12"/>
      <c r="N113" s="46"/>
      <c r="O113" s="46"/>
      <c r="P113" s="46"/>
      <c r="X113" s="46"/>
      <c r="Y113" s="46"/>
      <c r="Z113" s="46"/>
    </row>
    <row r="114" spans="5:26">
      <c r="E114" s="12"/>
      <c r="N114" s="46"/>
      <c r="O114" s="46"/>
      <c r="P114" s="46"/>
      <c r="X114" s="46"/>
      <c r="Y114" s="46"/>
      <c r="Z114" s="46"/>
    </row>
    <row r="115" spans="5:26">
      <c r="E115" s="12"/>
      <c r="N115" s="46"/>
      <c r="O115" s="46"/>
      <c r="P115" s="46"/>
      <c r="X115" s="46"/>
      <c r="Y115" s="46"/>
      <c r="Z115" s="46"/>
    </row>
    <row r="116" spans="5:26">
      <c r="E116" s="12"/>
      <c r="N116" s="46"/>
      <c r="O116" s="46"/>
      <c r="P116" s="46"/>
      <c r="X116" s="46"/>
      <c r="Y116" s="46"/>
      <c r="Z116" s="46"/>
    </row>
    <row r="117" spans="5:26">
      <c r="E117" s="12"/>
      <c r="N117" s="46"/>
      <c r="O117" s="46"/>
      <c r="P117" s="46"/>
      <c r="X117" s="46"/>
      <c r="Y117" s="46"/>
      <c r="Z117" s="46"/>
    </row>
    <row r="118" spans="5:26">
      <c r="E118" s="12"/>
      <c r="N118" s="46"/>
      <c r="O118" s="46"/>
      <c r="P118" s="46"/>
      <c r="X118" s="46"/>
      <c r="Y118" s="46"/>
      <c r="Z118" s="46"/>
    </row>
    <row r="119" spans="5:26">
      <c r="E119" s="12"/>
      <c r="N119" s="46"/>
      <c r="O119" s="46"/>
      <c r="P119" s="46"/>
      <c r="X119" s="46"/>
      <c r="Y119" s="46"/>
      <c r="Z119" s="46"/>
    </row>
    <row r="120" spans="5:26">
      <c r="E120" s="12"/>
      <c r="N120" s="46"/>
      <c r="O120" s="46"/>
      <c r="P120" s="46"/>
      <c r="X120" s="46"/>
      <c r="Y120" s="46"/>
      <c r="Z120" s="46"/>
    </row>
    <row r="121" spans="5:26">
      <c r="E121" s="12"/>
      <c r="N121" s="46"/>
      <c r="O121" s="46"/>
      <c r="P121" s="46"/>
      <c r="X121" s="46"/>
      <c r="Y121" s="46"/>
      <c r="Z121" s="46"/>
    </row>
    <row r="122" spans="5:26">
      <c r="E122" s="12"/>
      <c r="N122" s="46"/>
      <c r="O122" s="46"/>
      <c r="P122" s="46"/>
      <c r="X122" s="46"/>
      <c r="Y122" s="46"/>
      <c r="Z122" s="46"/>
    </row>
    <row r="123" spans="5:26">
      <c r="E123" s="12"/>
      <c r="N123" s="46"/>
      <c r="O123" s="46"/>
      <c r="P123" s="46"/>
      <c r="X123" s="46"/>
      <c r="Y123" s="46"/>
      <c r="Z123" s="46"/>
    </row>
    <row r="124" spans="5:26">
      <c r="E124" s="12"/>
      <c r="N124" s="46"/>
      <c r="O124" s="46"/>
      <c r="P124" s="46"/>
      <c r="X124" s="46"/>
      <c r="Y124" s="46"/>
      <c r="Z124" s="46"/>
    </row>
    <row r="125" spans="5:26">
      <c r="E125" s="12"/>
      <c r="N125" s="46"/>
      <c r="O125" s="46"/>
      <c r="P125" s="46"/>
      <c r="X125" s="46"/>
      <c r="Y125" s="46"/>
      <c r="Z125" s="46"/>
    </row>
    <row r="126" spans="5:26">
      <c r="E126" s="12"/>
      <c r="N126" s="46"/>
      <c r="O126" s="46"/>
      <c r="P126" s="46"/>
      <c r="X126" s="46"/>
      <c r="Y126" s="46"/>
      <c r="Z126" s="46"/>
    </row>
    <row r="127" spans="5:26">
      <c r="E127" s="12"/>
      <c r="N127" s="46"/>
      <c r="O127" s="46"/>
      <c r="P127" s="46"/>
      <c r="X127" s="46"/>
      <c r="Y127" s="46"/>
      <c r="Z127" s="46"/>
    </row>
    <row r="128" spans="5:26">
      <c r="E128" s="12"/>
      <c r="N128" s="46"/>
      <c r="O128" s="46"/>
      <c r="P128" s="46"/>
      <c r="X128" s="46"/>
      <c r="Y128" s="46"/>
      <c r="Z128" s="46"/>
    </row>
    <row r="129" spans="5:26">
      <c r="E129" s="12"/>
      <c r="N129" s="46"/>
      <c r="O129" s="46"/>
      <c r="P129" s="46"/>
      <c r="X129" s="46"/>
      <c r="Y129" s="46"/>
      <c r="Z129" s="46"/>
    </row>
    <row r="130" spans="5:26">
      <c r="E130" s="12"/>
      <c r="N130" s="46"/>
      <c r="O130" s="46"/>
      <c r="P130" s="46"/>
      <c r="X130" s="46"/>
      <c r="Y130" s="46"/>
      <c r="Z130" s="46"/>
    </row>
    <row r="131" spans="5:26">
      <c r="E131" s="12"/>
      <c r="N131" s="46"/>
      <c r="O131" s="46"/>
      <c r="P131" s="46"/>
      <c r="X131" s="46"/>
      <c r="Y131" s="46"/>
      <c r="Z131" s="46"/>
    </row>
    <row r="132" spans="5:26">
      <c r="E132" s="12"/>
      <c r="N132" s="46"/>
      <c r="O132" s="46"/>
      <c r="P132" s="46"/>
      <c r="X132" s="46"/>
      <c r="Y132" s="46"/>
      <c r="Z132" s="46"/>
    </row>
    <row r="133" spans="5:26">
      <c r="E133" s="12"/>
      <c r="N133" s="46"/>
      <c r="O133" s="46"/>
      <c r="P133" s="46"/>
      <c r="X133" s="46"/>
      <c r="Y133" s="46"/>
      <c r="Z133" s="46"/>
    </row>
    <row r="134" spans="5:26">
      <c r="E134" s="12"/>
      <c r="N134" s="46"/>
      <c r="O134" s="46"/>
      <c r="P134" s="46"/>
      <c r="X134" s="46"/>
      <c r="Y134" s="46"/>
      <c r="Z134" s="46"/>
    </row>
    <row r="135" spans="5:26">
      <c r="E135" s="12"/>
      <c r="N135" s="46"/>
      <c r="O135" s="46"/>
      <c r="P135" s="46"/>
      <c r="X135" s="46"/>
      <c r="Y135" s="46"/>
      <c r="Z135" s="46"/>
    </row>
    <row r="136" spans="5:26">
      <c r="E136" s="12"/>
      <c r="N136" s="46"/>
      <c r="O136" s="46"/>
      <c r="P136" s="46"/>
      <c r="X136" s="46"/>
      <c r="Y136" s="46"/>
      <c r="Z136" s="46"/>
    </row>
    <row r="137" spans="5:26">
      <c r="E137" s="12"/>
      <c r="N137" s="46"/>
      <c r="O137" s="46"/>
      <c r="P137" s="46"/>
      <c r="X137" s="46"/>
      <c r="Y137" s="46"/>
      <c r="Z137" s="46"/>
    </row>
    <row r="138" spans="5:26">
      <c r="E138" s="12"/>
      <c r="N138" s="46"/>
      <c r="O138" s="46"/>
      <c r="P138" s="46"/>
      <c r="X138" s="46"/>
      <c r="Y138" s="46"/>
      <c r="Z138" s="46"/>
    </row>
    <row r="139" spans="5:26">
      <c r="E139" s="12"/>
      <c r="N139" s="46"/>
      <c r="O139" s="46"/>
      <c r="P139" s="46"/>
      <c r="X139" s="46"/>
      <c r="Y139" s="46"/>
      <c r="Z139" s="46"/>
    </row>
    <row r="140" spans="5:26">
      <c r="E140" s="12"/>
      <c r="N140" s="46"/>
      <c r="O140" s="46"/>
      <c r="P140" s="46"/>
      <c r="X140" s="46"/>
      <c r="Y140" s="46"/>
      <c r="Z140" s="46"/>
    </row>
    <row r="141" spans="5:26">
      <c r="E141" s="12"/>
      <c r="N141" s="46"/>
      <c r="O141" s="46"/>
      <c r="P141" s="46"/>
      <c r="X141" s="46"/>
      <c r="Y141" s="46"/>
      <c r="Z141" s="46"/>
    </row>
    <row r="142" spans="5:26">
      <c r="E142" s="12"/>
      <c r="N142" s="46"/>
      <c r="O142" s="46"/>
      <c r="P142" s="46"/>
      <c r="X142" s="46"/>
      <c r="Y142" s="46"/>
      <c r="Z142" s="46"/>
    </row>
    <row r="143" spans="5:26">
      <c r="E143" s="12"/>
      <c r="N143" s="46"/>
      <c r="O143" s="46"/>
      <c r="P143" s="46"/>
      <c r="X143" s="46"/>
      <c r="Y143" s="46"/>
      <c r="Z143" s="46"/>
    </row>
    <row r="144" spans="5:26">
      <c r="E144" s="12"/>
      <c r="N144" s="46"/>
      <c r="O144" s="46"/>
      <c r="P144" s="46"/>
      <c r="X144" s="46"/>
      <c r="Y144" s="46"/>
      <c r="Z144" s="46"/>
    </row>
    <row r="145" spans="5:26">
      <c r="E145" s="12"/>
      <c r="N145" s="46"/>
      <c r="O145" s="46"/>
      <c r="P145" s="46"/>
      <c r="X145" s="46"/>
      <c r="Y145" s="46"/>
      <c r="Z145" s="46"/>
    </row>
    <row r="146" spans="5:26">
      <c r="E146" s="12"/>
      <c r="N146" s="46"/>
      <c r="O146" s="46"/>
      <c r="P146" s="46"/>
      <c r="X146" s="46"/>
      <c r="Y146" s="46"/>
      <c r="Z146" s="46"/>
    </row>
    <row r="147" spans="5:26">
      <c r="E147" s="12"/>
      <c r="N147" s="46"/>
      <c r="O147" s="46"/>
      <c r="P147" s="46"/>
      <c r="X147" s="46"/>
      <c r="Y147" s="46"/>
      <c r="Z147" s="46"/>
    </row>
    <row r="148" spans="5:26">
      <c r="E148" s="12"/>
      <c r="N148" s="46"/>
      <c r="O148" s="46"/>
      <c r="P148" s="46"/>
      <c r="X148" s="46"/>
      <c r="Y148" s="46"/>
      <c r="Z148" s="46"/>
    </row>
    <row r="149" spans="5:26">
      <c r="E149" s="12"/>
      <c r="N149" s="46"/>
      <c r="O149" s="46"/>
      <c r="P149" s="46"/>
      <c r="X149" s="46"/>
      <c r="Y149" s="46"/>
      <c r="Z149" s="46"/>
    </row>
    <row r="150" spans="5:26">
      <c r="E150" s="12"/>
      <c r="N150" s="46"/>
      <c r="O150" s="46"/>
      <c r="P150" s="46"/>
      <c r="X150" s="46"/>
      <c r="Y150" s="46"/>
      <c r="Z150" s="46"/>
    </row>
    <row r="151" spans="5:26">
      <c r="E151" s="12"/>
      <c r="N151" s="46"/>
      <c r="O151" s="46"/>
      <c r="P151" s="46"/>
      <c r="X151" s="46"/>
      <c r="Y151" s="46"/>
      <c r="Z151" s="46"/>
    </row>
    <row r="152" spans="5:26">
      <c r="E152" s="12"/>
      <c r="N152" s="46"/>
      <c r="O152" s="46"/>
      <c r="P152" s="46"/>
      <c r="X152" s="46"/>
      <c r="Y152" s="46"/>
      <c r="Z152" s="46"/>
    </row>
    <row r="153" spans="5:26">
      <c r="E153" s="12"/>
      <c r="N153" s="46"/>
      <c r="O153" s="46"/>
      <c r="P153" s="46"/>
      <c r="X153" s="46"/>
      <c r="Y153" s="46"/>
      <c r="Z153" s="46"/>
    </row>
    <row r="154" spans="5:26">
      <c r="E154" s="12"/>
      <c r="N154" s="46"/>
      <c r="O154" s="46"/>
      <c r="P154" s="46"/>
      <c r="X154" s="46"/>
      <c r="Y154" s="46"/>
      <c r="Z154" s="46"/>
    </row>
    <row r="155" spans="5:26">
      <c r="E155" s="12"/>
      <c r="N155" s="46"/>
      <c r="O155" s="46"/>
      <c r="P155" s="46"/>
      <c r="X155" s="46"/>
      <c r="Y155" s="46"/>
      <c r="Z155" s="46"/>
    </row>
    <row r="156" spans="5:26">
      <c r="E156" s="12"/>
      <c r="N156" s="46"/>
      <c r="O156" s="46"/>
      <c r="P156" s="46"/>
      <c r="X156" s="46"/>
      <c r="Y156" s="46"/>
      <c r="Z156" s="46"/>
    </row>
    <row r="157" spans="5:26">
      <c r="E157" s="12"/>
      <c r="N157" s="46"/>
      <c r="O157" s="46"/>
      <c r="P157" s="46"/>
      <c r="X157" s="46"/>
      <c r="Y157" s="46"/>
      <c r="Z157" s="46"/>
    </row>
    <row r="158" spans="5:26">
      <c r="E158" s="12"/>
      <c r="N158" s="46"/>
      <c r="O158" s="46"/>
      <c r="P158" s="46"/>
      <c r="X158" s="46"/>
      <c r="Y158" s="46"/>
      <c r="Z158" s="46"/>
    </row>
    <row r="159" spans="5:26">
      <c r="E159" s="12"/>
      <c r="N159" s="46"/>
      <c r="O159" s="46"/>
      <c r="P159" s="46"/>
      <c r="X159" s="46"/>
      <c r="Y159" s="46"/>
      <c r="Z159" s="46"/>
    </row>
    <row r="160" spans="5:26">
      <c r="E160" s="12"/>
      <c r="N160" s="46"/>
      <c r="O160" s="46"/>
      <c r="P160" s="46"/>
      <c r="X160" s="46"/>
      <c r="Y160" s="46"/>
      <c r="Z160" s="46"/>
    </row>
    <row r="161" spans="5:26">
      <c r="E161" s="12"/>
      <c r="N161" s="46"/>
      <c r="O161" s="46"/>
      <c r="P161" s="46"/>
      <c r="X161" s="46"/>
      <c r="Y161" s="46"/>
      <c r="Z161" s="46"/>
    </row>
    <row r="162" spans="5:26">
      <c r="E162" s="12"/>
      <c r="N162" s="46"/>
      <c r="O162" s="46"/>
      <c r="P162" s="46"/>
      <c r="X162" s="46"/>
      <c r="Y162" s="46"/>
      <c r="Z162" s="46"/>
    </row>
    <row r="163" spans="5:26">
      <c r="E163" s="12"/>
      <c r="N163" s="46"/>
      <c r="O163" s="46"/>
      <c r="P163" s="46"/>
      <c r="X163" s="46"/>
      <c r="Y163" s="46"/>
      <c r="Z163" s="46"/>
    </row>
    <row r="164" spans="5:26">
      <c r="E164" s="12"/>
      <c r="N164" s="46"/>
      <c r="O164" s="46"/>
      <c r="P164" s="46"/>
      <c r="X164" s="46"/>
      <c r="Y164" s="46"/>
      <c r="Z164" s="46"/>
    </row>
    <row r="165" spans="5:26">
      <c r="E165" s="12"/>
      <c r="N165" s="46"/>
      <c r="O165" s="46"/>
      <c r="P165" s="46"/>
      <c r="X165" s="46"/>
      <c r="Y165" s="46"/>
      <c r="Z165" s="46"/>
    </row>
    <row r="166" spans="5:26">
      <c r="E166" s="12"/>
      <c r="N166" s="46"/>
      <c r="O166" s="46"/>
      <c r="P166" s="46"/>
      <c r="X166" s="46"/>
      <c r="Y166" s="46"/>
      <c r="Z166" s="46"/>
    </row>
    <row r="167" spans="5:26">
      <c r="E167" s="12"/>
      <c r="N167" s="46"/>
      <c r="O167" s="46"/>
      <c r="P167" s="46"/>
      <c r="X167" s="46"/>
      <c r="Y167" s="46"/>
      <c r="Z167" s="46"/>
    </row>
    <row r="168" spans="5:26">
      <c r="E168" s="12"/>
      <c r="N168" s="46"/>
      <c r="O168" s="46"/>
      <c r="P168" s="46"/>
      <c r="X168" s="46"/>
      <c r="Y168" s="46"/>
      <c r="Z168" s="46"/>
    </row>
    <row r="169" spans="5:26">
      <c r="E169" s="12"/>
      <c r="N169" s="46"/>
      <c r="O169" s="46"/>
      <c r="P169" s="46"/>
      <c r="X169" s="46"/>
      <c r="Y169" s="46"/>
      <c r="Z169" s="46"/>
    </row>
    <row r="170" spans="5:26">
      <c r="E170" s="12"/>
      <c r="N170" s="46"/>
      <c r="O170" s="46"/>
      <c r="P170" s="46"/>
      <c r="X170" s="46"/>
      <c r="Y170" s="46"/>
      <c r="Z170" s="46"/>
    </row>
    <row r="171" spans="5:26">
      <c r="E171" s="12"/>
      <c r="N171" s="46"/>
      <c r="O171" s="46"/>
      <c r="P171" s="46"/>
      <c r="X171" s="46"/>
      <c r="Y171" s="46"/>
      <c r="Z171" s="46"/>
    </row>
    <row r="172" spans="5:26">
      <c r="E172" s="12"/>
      <c r="N172" s="46"/>
      <c r="O172" s="46"/>
      <c r="P172" s="46"/>
      <c r="X172" s="46"/>
      <c r="Y172" s="46"/>
      <c r="Z172" s="46"/>
    </row>
    <row r="173" spans="5:26">
      <c r="E173" s="12"/>
      <c r="N173" s="46"/>
      <c r="O173" s="46"/>
      <c r="P173" s="46"/>
      <c r="X173" s="46"/>
      <c r="Y173" s="46"/>
      <c r="Z173" s="46"/>
    </row>
    <row r="174" spans="5:26">
      <c r="E174" s="12"/>
      <c r="N174" s="46"/>
      <c r="O174" s="46"/>
      <c r="P174" s="46"/>
      <c r="X174" s="46"/>
      <c r="Y174" s="46"/>
      <c r="Z174" s="46"/>
    </row>
    <row r="175" spans="5:26">
      <c r="E175" s="12"/>
      <c r="N175" s="46"/>
      <c r="O175" s="46"/>
      <c r="P175" s="46"/>
      <c r="X175" s="46"/>
      <c r="Y175" s="46"/>
      <c r="Z175" s="46"/>
    </row>
    <row r="176" spans="5:26">
      <c r="N176" s="46"/>
      <c r="O176" s="46"/>
      <c r="P176" s="46"/>
      <c r="X176" s="46"/>
      <c r="Y176" s="46"/>
      <c r="Z176" s="46"/>
    </row>
    <row r="177" spans="14:26">
      <c r="N177" s="46"/>
      <c r="O177" s="46"/>
      <c r="P177" s="46"/>
      <c r="X177" s="46"/>
      <c r="Y177" s="46"/>
      <c r="Z177" s="46"/>
    </row>
    <row r="178" spans="14:26">
      <c r="N178" s="46"/>
      <c r="O178" s="46"/>
      <c r="P178" s="46"/>
      <c r="X178" s="46"/>
      <c r="Y178" s="46"/>
      <c r="Z178" s="46"/>
    </row>
    <row r="179" spans="14:26">
      <c r="N179" s="46"/>
      <c r="O179" s="46"/>
      <c r="P179" s="46"/>
      <c r="X179" s="46"/>
      <c r="Y179" s="46"/>
      <c r="Z179" s="46"/>
    </row>
    <row r="180" spans="14:26">
      <c r="N180" s="46"/>
      <c r="O180" s="46"/>
      <c r="P180" s="46"/>
      <c r="X180" s="46"/>
      <c r="Y180" s="46"/>
      <c r="Z180" s="46"/>
    </row>
    <row r="181" spans="14:26">
      <c r="N181" s="46"/>
      <c r="O181" s="46"/>
      <c r="P181" s="46"/>
      <c r="X181" s="46"/>
      <c r="Y181" s="46"/>
      <c r="Z181" s="46"/>
    </row>
    <row r="182" spans="14:26">
      <c r="N182" s="46"/>
      <c r="O182" s="46"/>
      <c r="P182" s="46"/>
      <c r="X182" s="46"/>
      <c r="Y182" s="46"/>
      <c r="Z182" s="46"/>
    </row>
    <row r="183" spans="14:26">
      <c r="N183" s="46"/>
      <c r="O183" s="46"/>
      <c r="P183" s="46"/>
      <c r="X183" s="46"/>
      <c r="Y183" s="46"/>
      <c r="Z183" s="46"/>
    </row>
    <row r="184" spans="14:26">
      <c r="N184" s="46"/>
      <c r="O184" s="46"/>
      <c r="P184" s="46"/>
      <c r="X184" s="46"/>
      <c r="Y184" s="46"/>
      <c r="Z184" s="46"/>
    </row>
    <row r="185" spans="14:26">
      <c r="N185" s="46"/>
      <c r="O185" s="46"/>
      <c r="P185" s="46"/>
      <c r="X185" s="46"/>
      <c r="Y185" s="46"/>
      <c r="Z185" s="46"/>
    </row>
    <row r="186" spans="14:26">
      <c r="N186" s="46"/>
      <c r="O186" s="46"/>
      <c r="P186" s="46"/>
      <c r="X186" s="46"/>
      <c r="Y186" s="46"/>
      <c r="Z186" s="46"/>
    </row>
    <row r="187" spans="14:26">
      <c r="N187" s="46"/>
      <c r="O187" s="46"/>
      <c r="P187" s="46"/>
      <c r="X187" s="46"/>
      <c r="Y187" s="46"/>
      <c r="Z187" s="46"/>
    </row>
    <row r="188" spans="14:26">
      <c r="N188" s="46"/>
      <c r="O188" s="46"/>
      <c r="P188" s="46"/>
      <c r="X188" s="46"/>
      <c r="Y188" s="46"/>
      <c r="Z188" s="46"/>
    </row>
    <row r="189" spans="14:26">
      <c r="N189" s="46"/>
      <c r="O189" s="46"/>
      <c r="P189" s="46"/>
      <c r="X189" s="46"/>
      <c r="Y189" s="46"/>
      <c r="Z189" s="46"/>
    </row>
    <row r="190" spans="14:26">
      <c r="N190" s="46"/>
      <c r="O190" s="46"/>
      <c r="P190" s="46"/>
      <c r="X190" s="46"/>
      <c r="Y190" s="46"/>
      <c r="Z190" s="46"/>
    </row>
    <row r="191" spans="14:26">
      <c r="N191" s="46"/>
      <c r="O191" s="46"/>
      <c r="P191" s="46"/>
      <c r="X191" s="46"/>
      <c r="Y191" s="46"/>
      <c r="Z191" s="46"/>
    </row>
    <row r="192" spans="14:26">
      <c r="N192" s="46"/>
      <c r="O192" s="46"/>
      <c r="P192" s="46"/>
      <c r="X192" s="46"/>
      <c r="Y192" s="46"/>
      <c r="Z192" s="46"/>
    </row>
    <row r="193" spans="14:26">
      <c r="N193" s="46"/>
      <c r="O193" s="46"/>
      <c r="P193" s="46"/>
      <c r="X193" s="46"/>
      <c r="Y193" s="46"/>
      <c r="Z193" s="46"/>
    </row>
    <row r="194" spans="14:26">
      <c r="N194" s="46"/>
      <c r="O194" s="46"/>
      <c r="P194" s="46"/>
      <c r="X194" s="46"/>
      <c r="Y194" s="46"/>
      <c r="Z194" s="46"/>
    </row>
    <row r="195" spans="14:26">
      <c r="N195" s="46"/>
      <c r="O195" s="46"/>
      <c r="P195" s="46"/>
      <c r="X195" s="46"/>
      <c r="Y195" s="46"/>
      <c r="Z195" s="46"/>
    </row>
    <row r="196" spans="14:26">
      <c r="N196" s="46"/>
      <c r="O196" s="46"/>
      <c r="P196" s="46"/>
      <c r="X196" s="46"/>
      <c r="Y196" s="46"/>
      <c r="Z196" s="46"/>
    </row>
    <row r="197" spans="14:26">
      <c r="N197" s="46"/>
      <c r="O197" s="46"/>
      <c r="P197" s="46"/>
      <c r="X197" s="46"/>
      <c r="Y197" s="46"/>
      <c r="Z197" s="46"/>
    </row>
    <row r="198" spans="14:26">
      <c r="N198" s="46"/>
      <c r="O198" s="46"/>
      <c r="P198" s="46"/>
      <c r="X198" s="46"/>
      <c r="Y198" s="46"/>
      <c r="Z198" s="46"/>
    </row>
    <row r="199" spans="14:26">
      <c r="N199" s="46"/>
      <c r="O199" s="46"/>
      <c r="P199" s="46"/>
      <c r="X199" s="46"/>
      <c r="Y199" s="46"/>
      <c r="Z199" s="46"/>
    </row>
    <row r="200" spans="14:26">
      <c r="N200" s="46"/>
      <c r="O200" s="46"/>
      <c r="P200" s="46"/>
      <c r="X200" s="46"/>
      <c r="Y200" s="46"/>
      <c r="Z200" s="46"/>
    </row>
    <row r="201" spans="14:26">
      <c r="N201" s="46"/>
      <c r="O201" s="46"/>
      <c r="P201" s="46"/>
      <c r="X201" s="46"/>
      <c r="Y201" s="46"/>
      <c r="Z201" s="46"/>
    </row>
    <row r="202" spans="14:26">
      <c r="N202" s="46"/>
      <c r="O202" s="46"/>
      <c r="P202" s="46"/>
      <c r="X202" s="46"/>
      <c r="Y202" s="46"/>
      <c r="Z202" s="46"/>
    </row>
    <row r="203" spans="14:26">
      <c r="N203" s="46"/>
      <c r="O203" s="46"/>
      <c r="P203" s="46"/>
      <c r="X203" s="46"/>
      <c r="Y203" s="46"/>
      <c r="Z203" s="46"/>
    </row>
    <row r="204" spans="14:26">
      <c r="N204" s="46"/>
      <c r="O204" s="46"/>
      <c r="P204" s="46"/>
      <c r="X204" s="46"/>
      <c r="Y204" s="46"/>
      <c r="Z204" s="46"/>
    </row>
    <row r="205" spans="14:26">
      <c r="N205" s="46"/>
      <c r="O205" s="46"/>
      <c r="P205" s="46"/>
      <c r="X205" s="46"/>
      <c r="Y205" s="46"/>
      <c r="Z205" s="46"/>
    </row>
    <row r="206" spans="14:26">
      <c r="N206" s="46"/>
      <c r="O206" s="46"/>
      <c r="P206" s="46"/>
      <c r="X206" s="46"/>
      <c r="Y206" s="46"/>
      <c r="Z206" s="46"/>
    </row>
    <row r="207" spans="14:26">
      <c r="N207" s="46"/>
      <c r="O207" s="46"/>
      <c r="P207" s="46"/>
      <c r="X207" s="46"/>
      <c r="Y207" s="46"/>
      <c r="Z207" s="46"/>
    </row>
    <row r="208" spans="14:26">
      <c r="N208" s="46"/>
      <c r="O208" s="46"/>
      <c r="P208" s="46"/>
      <c r="X208" s="46"/>
      <c r="Y208" s="46"/>
      <c r="Z208" s="46"/>
    </row>
    <row r="209" spans="14:26">
      <c r="N209" s="46"/>
      <c r="O209" s="46"/>
      <c r="P209" s="46"/>
      <c r="X209" s="46"/>
      <c r="Y209" s="46"/>
      <c r="Z209" s="46"/>
    </row>
    <row r="210" spans="14:26">
      <c r="N210" s="46"/>
      <c r="O210" s="46"/>
      <c r="P210" s="46"/>
      <c r="X210" s="46"/>
      <c r="Y210" s="46"/>
      <c r="Z210" s="46"/>
    </row>
    <row r="211" spans="14:26">
      <c r="N211" s="46"/>
      <c r="O211" s="46"/>
      <c r="P211" s="46"/>
      <c r="X211" s="46"/>
      <c r="Y211" s="46"/>
      <c r="Z211" s="46"/>
    </row>
    <row r="212" spans="14:26">
      <c r="N212" s="46"/>
      <c r="O212" s="46"/>
      <c r="P212" s="46"/>
      <c r="X212" s="46"/>
      <c r="Y212" s="46"/>
      <c r="Z212" s="46"/>
    </row>
    <row r="213" spans="14:26">
      <c r="N213" s="46"/>
      <c r="O213" s="46"/>
      <c r="P213" s="46"/>
      <c r="X213" s="46"/>
      <c r="Y213" s="46"/>
      <c r="Z213" s="46"/>
    </row>
    <row r="214" spans="14:26">
      <c r="N214" s="46"/>
      <c r="O214" s="46"/>
      <c r="P214" s="46"/>
      <c r="X214" s="46"/>
      <c r="Y214" s="46"/>
      <c r="Z214" s="46"/>
    </row>
    <row r="215" spans="14:26">
      <c r="N215" s="46"/>
      <c r="O215" s="46"/>
      <c r="P215" s="46"/>
      <c r="X215" s="46"/>
      <c r="Y215" s="46"/>
      <c r="Z215" s="46"/>
    </row>
    <row r="216" spans="14:26">
      <c r="N216" s="46"/>
      <c r="O216" s="46"/>
      <c r="P216" s="46"/>
      <c r="X216" s="46"/>
      <c r="Y216" s="46"/>
      <c r="Z216" s="46"/>
    </row>
    <row r="217" spans="14:26">
      <c r="N217" s="46"/>
      <c r="O217" s="46"/>
      <c r="P217" s="46"/>
      <c r="X217" s="46"/>
      <c r="Y217" s="46"/>
      <c r="Z217" s="46"/>
    </row>
    <row r="218" spans="14:26">
      <c r="N218" s="46"/>
      <c r="O218" s="46"/>
      <c r="P218" s="46"/>
      <c r="X218" s="46"/>
      <c r="Y218" s="46"/>
      <c r="Z218" s="46"/>
    </row>
    <row r="219" spans="14:26">
      <c r="N219" s="46"/>
      <c r="O219" s="46"/>
      <c r="P219" s="46"/>
      <c r="X219" s="46"/>
      <c r="Y219" s="46"/>
      <c r="Z219" s="46"/>
    </row>
    <row r="220" spans="14:26">
      <c r="N220" s="46"/>
      <c r="O220" s="46"/>
      <c r="P220" s="46"/>
      <c r="X220" s="46"/>
      <c r="Y220" s="46"/>
      <c r="Z220" s="46"/>
    </row>
    <row r="221" spans="14:26">
      <c r="N221" s="46"/>
      <c r="O221" s="46"/>
      <c r="P221" s="46"/>
      <c r="X221" s="46"/>
      <c r="Y221" s="46"/>
      <c r="Z221" s="46"/>
    </row>
    <row r="222" spans="14:26">
      <c r="N222" s="46"/>
      <c r="O222" s="46"/>
      <c r="P222" s="46"/>
      <c r="X222" s="46"/>
      <c r="Y222" s="46"/>
      <c r="Z222" s="46"/>
    </row>
    <row r="223" spans="14:26">
      <c r="N223" s="46"/>
      <c r="O223" s="46"/>
      <c r="P223" s="46"/>
      <c r="X223" s="46"/>
      <c r="Y223" s="46"/>
      <c r="Z223" s="46"/>
    </row>
    <row r="224" spans="14:26">
      <c r="N224" s="46"/>
      <c r="O224" s="46"/>
      <c r="P224" s="46"/>
      <c r="X224" s="46"/>
      <c r="Y224" s="46"/>
      <c r="Z224" s="46"/>
    </row>
    <row r="225" spans="14:26">
      <c r="N225" s="46"/>
      <c r="O225" s="46"/>
      <c r="P225" s="46"/>
      <c r="X225" s="46"/>
      <c r="Y225" s="46"/>
      <c r="Z225" s="46"/>
    </row>
    <row r="226" spans="14:26">
      <c r="N226" s="46"/>
      <c r="O226" s="46"/>
      <c r="P226" s="46"/>
      <c r="X226" s="46"/>
      <c r="Y226" s="46"/>
      <c r="Z226" s="46"/>
    </row>
    <row r="227" spans="14:26">
      <c r="N227" s="46"/>
      <c r="O227" s="46"/>
      <c r="P227" s="46"/>
      <c r="X227" s="46"/>
      <c r="Y227" s="46"/>
      <c r="Z227" s="46"/>
    </row>
    <row r="228" spans="14:26">
      <c r="N228" s="46"/>
      <c r="O228" s="46"/>
      <c r="P228" s="46"/>
      <c r="X228" s="46"/>
      <c r="Y228" s="46"/>
      <c r="Z228" s="46"/>
    </row>
    <row r="229" spans="14:26">
      <c r="N229" s="46"/>
      <c r="O229" s="46"/>
      <c r="P229" s="46"/>
      <c r="X229" s="46"/>
      <c r="Y229" s="46"/>
      <c r="Z229" s="46"/>
    </row>
    <row r="230" spans="14:26">
      <c r="N230" s="46"/>
      <c r="O230" s="46"/>
      <c r="P230" s="46"/>
      <c r="X230" s="46"/>
      <c r="Y230" s="46"/>
      <c r="Z230" s="46"/>
    </row>
    <row r="231" spans="14:26">
      <c r="N231" s="46"/>
      <c r="O231" s="46"/>
      <c r="P231" s="46"/>
      <c r="X231" s="46"/>
      <c r="Y231" s="46"/>
      <c r="Z231" s="46"/>
    </row>
    <row r="232" spans="14:26">
      <c r="N232" s="46"/>
      <c r="O232" s="46"/>
      <c r="P232" s="46"/>
      <c r="X232" s="46"/>
      <c r="Y232" s="46"/>
      <c r="Z232" s="46"/>
    </row>
    <row r="233" spans="14:26">
      <c r="N233" s="46"/>
      <c r="O233" s="46"/>
      <c r="P233" s="46"/>
      <c r="X233" s="46"/>
      <c r="Y233" s="46"/>
      <c r="Z233" s="46"/>
    </row>
    <row r="234" spans="14:26">
      <c r="N234" s="46"/>
      <c r="O234" s="46"/>
      <c r="P234" s="46"/>
      <c r="X234" s="46"/>
      <c r="Y234" s="46"/>
      <c r="Z234" s="46"/>
    </row>
    <row r="235" spans="14:26">
      <c r="N235" s="46"/>
      <c r="O235" s="46"/>
      <c r="P235" s="46"/>
      <c r="X235" s="46"/>
      <c r="Y235" s="46"/>
      <c r="Z235" s="46"/>
    </row>
    <row r="236" spans="14:26">
      <c r="N236" s="46"/>
      <c r="O236" s="46"/>
      <c r="P236" s="46"/>
      <c r="X236" s="46"/>
      <c r="Y236" s="46"/>
      <c r="Z236" s="46"/>
    </row>
    <row r="237" spans="14:26">
      <c r="N237" s="46"/>
      <c r="O237" s="46"/>
      <c r="P237" s="46"/>
      <c r="X237" s="46"/>
      <c r="Y237" s="46"/>
      <c r="Z237" s="46"/>
    </row>
    <row r="238" spans="14:26">
      <c r="N238" s="46"/>
      <c r="O238" s="46"/>
      <c r="P238" s="46"/>
      <c r="X238" s="46"/>
      <c r="Y238" s="46"/>
      <c r="Z238" s="46"/>
    </row>
    <row r="239" spans="14:26">
      <c r="N239" s="46"/>
      <c r="O239" s="46"/>
      <c r="P239" s="46"/>
      <c r="X239" s="46"/>
      <c r="Y239" s="46"/>
      <c r="Z239" s="46"/>
    </row>
    <row r="240" spans="14:26">
      <c r="N240" s="46"/>
      <c r="O240" s="46"/>
      <c r="P240" s="46"/>
      <c r="X240" s="46"/>
      <c r="Y240" s="46"/>
      <c r="Z240" s="46"/>
    </row>
    <row r="241" spans="14:26">
      <c r="N241" s="46"/>
      <c r="O241" s="46"/>
      <c r="P241" s="46"/>
      <c r="X241" s="46"/>
      <c r="Y241" s="46"/>
      <c r="Z241" s="46"/>
    </row>
    <row r="242" spans="14:26">
      <c r="N242" s="46"/>
      <c r="O242" s="46"/>
      <c r="P242" s="46"/>
      <c r="X242" s="46"/>
      <c r="Y242" s="46"/>
      <c r="Z242" s="46"/>
    </row>
    <row r="243" spans="14:26">
      <c r="N243" s="46"/>
      <c r="O243" s="46"/>
      <c r="P243" s="46"/>
      <c r="X243" s="46"/>
      <c r="Y243" s="46"/>
      <c r="Z243" s="46"/>
    </row>
    <row r="244" spans="14:26">
      <c r="N244" s="46"/>
      <c r="O244" s="46"/>
      <c r="P244" s="46"/>
      <c r="X244" s="46"/>
      <c r="Y244" s="46"/>
      <c r="Z244" s="46"/>
    </row>
    <row r="245" spans="14:26">
      <c r="N245" s="46"/>
      <c r="O245" s="46"/>
      <c r="P245" s="46"/>
      <c r="X245" s="46"/>
      <c r="Y245" s="46"/>
      <c r="Z245" s="46"/>
    </row>
    <row r="246" spans="14:26">
      <c r="N246" s="46"/>
      <c r="O246" s="46"/>
      <c r="P246" s="46"/>
      <c r="X246" s="46"/>
      <c r="Y246" s="46"/>
      <c r="Z246" s="46"/>
    </row>
    <row r="247" spans="14:26">
      <c r="N247" s="46"/>
      <c r="O247" s="46"/>
      <c r="P247" s="46"/>
      <c r="X247" s="46"/>
      <c r="Y247" s="46"/>
      <c r="Z247" s="46"/>
    </row>
    <row r="248" spans="14:26">
      <c r="N248" s="46"/>
      <c r="O248" s="46"/>
      <c r="P248" s="46"/>
      <c r="X248" s="46"/>
      <c r="Y248" s="46"/>
      <c r="Z248" s="46"/>
    </row>
    <row r="249" spans="14:26">
      <c r="N249" s="46"/>
      <c r="O249" s="46"/>
      <c r="P249" s="46"/>
      <c r="X249" s="46"/>
      <c r="Y249" s="46"/>
      <c r="Z249" s="46"/>
    </row>
    <row r="250" spans="14:26">
      <c r="N250" s="46"/>
      <c r="O250" s="46"/>
      <c r="P250" s="46"/>
      <c r="X250" s="46"/>
      <c r="Y250" s="46"/>
      <c r="Z250" s="46"/>
    </row>
    <row r="251" spans="14:26">
      <c r="N251" s="46"/>
      <c r="O251" s="46"/>
      <c r="P251" s="46"/>
      <c r="X251" s="46"/>
      <c r="Y251" s="46"/>
      <c r="Z251" s="46"/>
    </row>
    <row r="252" spans="14:26">
      <c r="N252" s="46"/>
      <c r="O252" s="46"/>
      <c r="P252" s="46"/>
      <c r="X252" s="46"/>
      <c r="Y252" s="46"/>
      <c r="Z252" s="46"/>
    </row>
    <row r="253" spans="14:26">
      <c r="N253" s="46"/>
      <c r="O253" s="46"/>
      <c r="P253" s="46"/>
      <c r="X253" s="46"/>
      <c r="Y253" s="46"/>
      <c r="Z253" s="46"/>
    </row>
    <row r="254" spans="14:26">
      <c r="N254" s="46"/>
      <c r="O254" s="46"/>
      <c r="P254" s="46"/>
      <c r="X254" s="46"/>
      <c r="Y254" s="46"/>
      <c r="Z254" s="46"/>
    </row>
    <row r="255" spans="14:26">
      <c r="N255" s="46"/>
      <c r="O255" s="46"/>
      <c r="P255" s="46"/>
      <c r="X255" s="46"/>
      <c r="Y255" s="46"/>
      <c r="Z255" s="46"/>
    </row>
    <row r="256" spans="14:26">
      <c r="N256" s="46"/>
      <c r="O256" s="46"/>
      <c r="P256" s="46"/>
      <c r="X256" s="46"/>
      <c r="Y256" s="46"/>
      <c r="Z256" s="46"/>
    </row>
    <row r="257" spans="14:26">
      <c r="N257" s="46"/>
      <c r="O257" s="46"/>
      <c r="P257" s="46"/>
      <c r="X257" s="46"/>
      <c r="Y257" s="46"/>
      <c r="Z257" s="46"/>
    </row>
    <row r="258" spans="14:26">
      <c r="N258" s="46"/>
      <c r="O258" s="46"/>
      <c r="P258" s="46"/>
      <c r="X258" s="46"/>
      <c r="Y258" s="46"/>
      <c r="Z258" s="46"/>
    </row>
    <row r="259" spans="14:26">
      <c r="N259" s="46"/>
      <c r="O259" s="46"/>
      <c r="P259" s="46"/>
      <c r="X259" s="46"/>
      <c r="Y259" s="46"/>
      <c r="Z259" s="46"/>
    </row>
    <row r="260" spans="14:26">
      <c r="N260" s="46"/>
      <c r="O260" s="46"/>
      <c r="P260" s="46"/>
      <c r="X260" s="46"/>
      <c r="Y260" s="46"/>
      <c r="Z260" s="46"/>
    </row>
    <row r="261" spans="14:26">
      <c r="N261" s="46"/>
      <c r="O261" s="46"/>
      <c r="P261" s="46"/>
      <c r="X261" s="46"/>
      <c r="Y261" s="46"/>
      <c r="Z261" s="46"/>
    </row>
    <row r="262" spans="14:26">
      <c r="N262" s="46"/>
      <c r="O262" s="46"/>
      <c r="P262" s="46"/>
      <c r="X262" s="46"/>
      <c r="Y262" s="46"/>
      <c r="Z262" s="46"/>
    </row>
    <row r="263" spans="14:26">
      <c r="N263" s="46"/>
      <c r="O263" s="46"/>
      <c r="P263" s="46"/>
      <c r="X263" s="46"/>
      <c r="Y263" s="46"/>
      <c r="Z263" s="46"/>
    </row>
    <row r="264" spans="14:26">
      <c r="N264" s="46"/>
      <c r="O264" s="46"/>
      <c r="P264" s="46"/>
      <c r="X264" s="46"/>
      <c r="Y264" s="46"/>
      <c r="Z264" s="46"/>
    </row>
    <row r="265" spans="14:26">
      <c r="N265" s="46"/>
      <c r="O265" s="46"/>
      <c r="P265" s="46"/>
      <c r="X265" s="46"/>
      <c r="Y265" s="46"/>
      <c r="Z265" s="46"/>
    </row>
    <row r="266" spans="14:26">
      <c r="N266" s="46"/>
      <c r="O266" s="46"/>
      <c r="P266" s="46"/>
      <c r="X266" s="46"/>
      <c r="Y266" s="46"/>
      <c r="Z266" s="46"/>
    </row>
    <row r="267" spans="14:26">
      <c r="N267" s="46"/>
      <c r="O267" s="46"/>
      <c r="P267" s="46"/>
      <c r="X267" s="46"/>
      <c r="Y267" s="46"/>
      <c r="Z267" s="46"/>
    </row>
    <row r="268" spans="14:26">
      <c r="N268" s="46"/>
      <c r="O268" s="46"/>
      <c r="P268" s="46"/>
      <c r="X268" s="46"/>
      <c r="Y268" s="46"/>
      <c r="Z268" s="46"/>
    </row>
    <row r="269" spans="14:26">
      <c r="N269" s="46"/>
      <c r="O269" s="46"/>
      <c r="P269" s="46"/>
      <c r="X269" s="46"/>
      <c r="Y269" s="46"/>
      <c r="Z269" s="46"/>
    </row>
    <row r="270" spans="14:26">
      <c r="N270" s="46"/>
      <c r="O270" s="46"/>
      <c r="P270" s="46"/>
      <c r="X270" s="46"/>
      <c r="Y270" s="46"/>
      <c r="Z270" s="46"/>
    </row>
    <row r="271" spans="14:26">
      <c r="N271" s="46"/>
      <c r="O271" s="46"/>
      <c r="P271" s="46"/>
      <c r="X271" s="46"/>
      <c r="Y271" s="46"/>
      <c r="Z271" s="46"/>
    </row>
    <row r="272" spans="14:26">
      <c r="N272" s="46"/>
      <c r="O272" s="46"/>
      <c r="P272" s="46"/>
      <c r="X272" s="46"/>
      <c r="Y272" s="46"/>
      <c r="Z272" s="46"/>
    </row>
    <row r="273" spans="14:26">
      <c r="N273" s="46"/>
      <c r="O273" s="46"/>
      <c r="P273" s="46"/>
      <c r="X273" s="46"/>
      <c r="Y273" s="46"/>
      <c r="Z273" s="46"/>
    </row>
    <row r="274" spans="14:26">
      <c r="N274" s="46"/>
      <c r="O274" s="46"/>
      <c r="P274" s="46"/>
      <c r="X274" s="46"/>
      <c r="Y274" s="46"/>
      <c r="Z274" s="46"/>
    </row>
    <row r="275" spans="14:26">
      <c r="N275" s="46"/>
      <c r="O275" s="46"/>
      <c r="P275" s="46"/>
      <c r="X275" s="46"/>
      <c r="Y275" s="46"/>
      <c r="Z275" s="46"/>
    </row>
    <row r="276" spans="14:26">
      <c r="N276" s="46"/>
      <c r="O276" s="46"/>
      <c r="P276" s="46"/>
      <c r="X276" s="46"/>
      <c r="Y276" s="46"/>
      <c r="Z276" s="46"/>
    </row>
    <row r="277" spans="14:26">
      <c r="N277" s="46"/>
      <c r="O277" s="46"/>
      <c r="P277" s="46"/>
      <c r="X277" s="46"/>
      <c r="Y277" s="46"/>
      <c r="Z277" s="46"/>
    </row>
    <row r="278" spans="14:26">
      <c r="N278" s="46"/>
      <c r="O278" s="46"/>
      <c r="P278" s="46"/>
      <c r="X278" s="46"/>
      <c r="Y278" s="46"/>
      <c r="Z278" s="46"/>
    </row>
    <row r="279" spans="14:26">
      <c r="N279" s="46"/>
      <c r="O279" s="46"/>
      <c r="P279" s="46"/>
      <c r="X279" s="46"/>
      <c r="Y279" s="46"/>
      <c r="Z279" s="46"/>
    </row>
    <row r="280" spans="14:26">
      <c r="N280" s="46"/>
      <c r="O280" s="46"/>
      <c r="P280" s="46"/>
      <c r="X280" s="46"/>
      <c r="Y280" s="46"/>
      <c r="Z280" s="46"/>
    </row>
    <row r="281" spans="14:26">
      <c r="N281" s="46"/>
      <c r="O281" s="46"/>
      <c r="P281" s="46"/>
      <c r="X281" s="46"/>
      <c r="Y281" s="46"/>
      <c r="Z281" s="46"/>
    </row>
    <row r="282" spans="14:26">
      <c r="N282" s="46"/>
      <c r="O282" s="46"/>
      <c r="P282" s="46"/>
      <c r="X282" s="46"/>
      <c r="Y282" s="46"/>
      <c r="Z282" s="46"/>
    </row>
    <row r="283" spans="14:26">
      <c r="N283" s="46"/>
      <c r="O283" s="46"/>
      <c r="P283" s="46"/>
      <c r="X283" s="46"/>
      <c r="Y283" s="46"/>
      <c r="Z283" s="46"/>
    </row>
    <row r="284" spans="14:26">
      <c r="N284" s="46"/>
      <c r="O284" s="46"/>
      <c r="P284" s="46"/>
      <c r="X284" s="46"/>
      <c r="Y284" s="46"/>
      <c r="Z284" s="46"/>
    </row>
    <row r="285" spans="14:26">
      <c r="N285" s="46"/>
      <c r="O285" s="46"/>
      <c r="P285" s="46"/>
      <c r="X285" s="46"/>
      <c r="Y285" s="46"/>
      <c r="Z285" s="46"/>
    </row>
    <row r="286" spans="14:26">
      <c r="N286" s="46"/>
      <c r="O286" s="46"/>
      <c r="P286" s="46"/>
      <c r="X286" s="46"/>
      <c r="Y286" s="46"/>
      <c r="Z286" s="46"/>
    </row>
    <row r="287" spans="14:26">
      <c r="N287" s="46"/>
      <c r="O287" s="46"/>
      <c r="P287" s="46"/>
      <c r="X287" s="46"/>
      <c r="Y287" s="46"/>
      <c r="Z287" s="46"/>
    </row>
    <row r="288" spans="14:26">
      <c r="N288" s="46"/>
      <c r="O288" s="46"/>
      <c r="P288" s="46"/>
      <c r="X288" s="46"/>
      <c r="Y288" s="46"/>
      <c r="Z288" s="46"/>
    </row>
    <row r="289" spans="14:26">
      <c r="N289" s="46"/>
      <c r="O289" s="46"/>
      <c r="P289" s="46"/>
      <c r="X289" s="46"/>
      <c r="Y289" s="46"/>
      <c r="Z289" s="46"/>
    </row>
    <row r="290" spans="14:26">
      <c r="N290" s="46"/>
      <c r="O290" s="46"/>
      <c r="P290" s="46"/>
      <c r="X290" s="46"/>
      <c r="Y290" s="46"/>
      <c r="Z290" s="46"/>
    </row>
    <row r="291" spans="14:26">
      <c r="N291" s="46"/>
      <c r="O291" s="46"/>
      <c r="P291" s="46"/>
      <c r="X291" s="46"/>
      <c r="Y291" s="46"/>
      <c r="Z291" s="46"/>
    </row>
    <row r="292" spans="14:26">
      <c r="O292" s="46"/>
      <c r="P292" s="46"/>
      <c r="Y292" s="46"/>
      <c r="Z292" s="46"/>
    </row>
    <row r="293" spans="14:26">
      <c r="O293" s="46"/>
      <c r="Y293" s="46"/>
    </row>
    <row r="294" spans="14:26">
      <c r="O294" s="46"/>
      <c r="Y294" s="46"/>
    </row>
    <row r="295" spans="14:26">
      <c r="O295" s="46"/>
      <c r="Y295" s="46"/>
    </row>
    <row r="296" spans="14:26">
      <c r="O296" s="46"/>
      <c r="Y296" s="46"/>
    </row>
    <row r="297" spans="14:26">
      <c r="O297" s="46"/>
      <c r="Y297" s="46"/>
    </row>
    <row r="298" spans="14:26">
      <c r="O298" s="46"/>
      <c r="Y298" s="46"/>
    </row>
    <row r="299" spans="14:26">
      <c r="O299" s="46"/>
      <c r="Y299" s="46"/>
    </row>
    <row r="300" spans="14:26">
      <c r="O300" s="46"/>
      <c r="Y300" s="46"/>
    </row>
    <row r="301" spans="14:26">
      <c r="O301" s="46"/>
      <c r="Y301" s="46"/>
    </row>
    <row r="302" spans="14:26">
      <c r="O302" s="46"/>
      <c r="Y302" s="46"/>
    </row>
    <row r="303" spans="14:26">
      <c r="O303" s="46"/>
      <c r="Y303" s="46"/>
    </row>
    <row r="304" spans="14:26">
      <c r="O304" s="46"/>
      <c r="Y304" s="46"/>
    </row>
    <row r="305" spans="15:25">
      <c r="O305" s="46"/>
      <c r="Y305" s="46"/>
    </row>
    <row r="306" spans="15:25">
      <c r="O306" s="46"/>
      <c r="Y306" s="46"/>
    </row>
    <row r="307" spans="15:25">
      <c r="O307" s="46"/>
      <c r="Y307" s="46"/>
    </row>
    <row r="308" spans="15:25">
      <c r="O308" s="46"/>
      <c r="Y308" s="46"/>
    </row>
    <row r="309" spans="15:25">
      <c r="O309" s="46"/>
      <c r="Y309" s="46"/>
    </row>
    <row r="310" spans="15:25">
      <c r="O310" s="46"/>
      <c r="Y310" s="46"/>
    </row>
    <row r="311" spans="15:25">
      <c r="O311" s="46"/>
      <c r="Y311" s="46"/>
    </row>
    <row r="312" spans="15:25">
      <c r="O312" s="46"/>
      <c r="Y312" s="46"/>
    </row>
    <row r="313" spans="15:25">
      <c r="O313" s="46"/>
      <c r="Y313" s="46"/>
    </row>
    <row r="314" spans="15:25">
      <c r="O314" s="46"/>
      <c r="Y314" s="46"/>
    </row>
    <row r="315" spans="15:25">
      <c r="O315" s="46"/>
      <c r="Y315" s="46"/>
    </row>
    <row r="316" spans="15:25">
      <c r="O316" s="46"/>
      <c r="Y316" s="46"/>
    </row>
    <row r="317" spans="15:25">
      <c r="O317" s="46"/>
      <c r="Y317" s="46"/>
    </row>
    <row r="318" spans="15:25">
      <c r="O318" s="46"/>
      <c r="Y318" s="46"/>
    </row>
    <row r="319" spans="15:25">
      <c r="O319" s="46"/>
      <c r="Y319" s="46"/>
    </row>
    <row r="320" spans="15:25">
      <c r="O320" s="46"/>
      <c r="Y320" s="46"/>
    </row>
    <row r="321" spans="15:25">
      <c r="O321" s="46"/>
      <c r="Y321" s="46"/>
    </row>
    <row r="322" spans="15:25">
      <c r="O322" s="46"/>
      <c r="Y322" s="46"/>
    </row>
    <row r="323" spans="15:25">
      <c r="O323" s="46"/>
      <c r="Y323" s="46"/>
    </row>
    <row r="324" spans="15:25">
      <c r="O324" s="46"/>
      <c r="Y324" s="46"/>
    </row>
    <row r="325" spans="15:25">
      <c r="O325" s="46"/>
      <c r="Y325" s="46"/>
    </row>
    <row r="326" spans="15:25">
      <c r="O326" s="46"/>
      <c r="Y326" s="46"/>
    </row>
    <row r="327" spans="15:25">
      <c r="O327" s="46"/>
      <c r="Y327" s="46"/>
    </row>
    <row r="328" spans="15:25">
      <c r="O328" s="46"/>
      <c r="Y328" s="46"/>
    </row>
    <row r="329" spans="15:25">
      <c r="O329" s="46"/>
      <c r="Y329" s="46"/>
    </row>
    <row r="330" spans="15:25">
      <c r="O330" s="46"/>
      <c r="Y330" s="46"/>
    </row>
    <row r="331" spans="15:25">
      <c r="O331" s="46"/>
      <c r="Y331" s="46"/>
    </row>
    <row r="332" spans="15:25">
      <c r="O332" s="46"/>
      <c r="Y332" s="46"/>
    </row>
    <row r="333" spans="15:25">
      <c r="O333" s="46"/>
      <c r="Y333" s="46"/>
    </row>
    <row r="334" spans="15:25">
      <c r="O334" s="46"/>
      <c r="Y334" s="46"/>
    </row>
    <row r="335" spans="15:25">
      <c r="O335" s="46"/>
      <c r="Y335" s="46"/>
    </row>
    <row r="336" spans="15:25">
      <c r="O336" s="46"/>
      <c r="Y336" s="46"/>
    </row>
    <row r="337" spans="15:25">
      <c r="O337" s="46"/>
      <c r="Y337" s="46"/>
    </row>
    <row r="338" spans="15:25">
      <c r="O338" s="46"/>
      <c r="Y338" s="46"/>
    </row>
    <row r="339" spans="15:25">
      <c r="O339" s="46"/>
      <c r="Y339" s="46"/>
    </row>
    <row r="340" spans="15:25">
      <c r="O340" s="46"/>
      <c r="Y340" s="46"/>
    </row>
    <row r="341" spans="15:25">
      <c r="O341" s="46"/>
      <c r="Y341" s="46"/>
    </row>
    <row r="342" spans="15:25">
      <c r="O342" s="46"/>
      <c r="Y342" s="46"/>
    </row>
    <row r="343" spans="15:25">
      <c r="O343" s="46"/>
      <c r="Y343" s="46"/>
    </row>
    <row r="344" spans="15:25">
      <c r="O344" s="46"/>
      <c r="Y344" s="46"/>
    </row>
    <row r="345" spans="15:25">
      <c r="O345" s="46"/>
      <c r="Y345" s="46"/>
    </row>
    <row r="346" spans="15:25">
      <c r="O346" s="46"/>
      <c r="Y346" s="46"/>
    </row>
    <row r="347" spans="15:25">
      <c r="O347" s="46"/>
      <c r="Y347" s="46"/>
    </row>
    <row r="348" spans="15:25">
      <c r="O348" s="46"/>
      <c r="Y348" s="46"/>
    </row>
    <row r="349" spans="15:25">
      <c r="O349" s="46"/>
      <c r="Y349" s="46"/>
    </row>
    <row r="350" spans="15:25">
      <c r="O350" s="46"/>
      <c r="Y350" s="46"/>
    </row>
    <row r="351" spans="15:25">
      <c r="O351" s="46"/>
      <c r="Y351" s="46"/>
    </row>
    <row r="352" spans="15:25">
      <c r="O352" s="46"/>
      <c r="Y352" s="46"/>
    </row>
    <row r="353" spans="15:25">
      <c r="O353" s="46"/>
      <c r="Y353" s="46"/>
    </row>
    <row r="354" spans="15:25">
      <c r="O354" s="46"/>
      <c r="Y354" s="46"/>
    </row>
    <row r="355" spans="15:25">
      <c r="O355" s="46"/>
      <c r="Y355" s="46"/>
    </row>
    <row r="356" spans="15:25">
      <c r="O356" s="46"/>
      <c r="Y356" s="46"/>
    </row>
    <row r="357" spans="15:25">
      <c r="O357" s="46"/>
      <c r="Y357" s="46"/>
    </row>
    <row r="358" spans="15:25">
      <c r="O358" s="46"/>
      <c r="Y358" s="46"/>
    </row>
    <row r="359" spans="15:25">
      <c r="O359" s="46"/>
      <c r="Y359" s="46"/>
    </row>
    <row r="360" spans="15:25">
      <c r="O360" s="46"/>
      <c r="Y360" s="46"/>
    </row>
    <row r="361" spans="15:25">
      <c r="O361" s="46"/>
      <c r="Y361" s="46"/>
    </row>
    <row r="362" spans="15:25">
      <c r="O362" s="46"/>
      <c r="Y362" s="46"/>
    </row>
    <row r="363" spans="15:25">
      <c r="O363" s="46"/>
      <c r="Y363" s="46"/>
    </row>
    <row r="364" spans="15:25">
      <c r="O364" s="46"/>
      <c r="Y364" s="46"/>
    </row>
    <row r="365" spans="15:25">
      <c r="O365" s="46"/>
      <c r="Y365" s="46"/>
    </row>
    <row r="366" spans="15:25">
      <c r="O366" s="46"/>
      <c r="Y366" s="46"/>
    </row>
    <row r="367" spans="15:25">
      <c r="O367" s="46"/>
      <c r="Y367" s="46"/>
    </row>
    <row r="368" spans="15:25">
      <c r="O368" s="46"/>
      <c r="Y368" s="46"/>
    </row>
    <row r="369" spans="15:25">
      <c r="O369" s="46"/>
      <c r="Y369" s="46"/>
    </row>
    <row r="370" spans="15:25">
      <c r="O370" s="46"/>
      <c r="Y370" s="46"/>
    </row>
    <row r="371" spans="15:25">
      <c r="O371" s="46"/>
      <c r="Y371" s="46"/>
    </row>
    <row r="372" spans="15:25">
      <c r="O372" s="46"/>
      <c r="Y372" s="46"/>
    </row>
    <row r="373" spans="15:25">
      <c r="O373" s="46"/>
      <c r="Y373" s="46"/>
    </row>
    <row r="374" spans="15:25">
      <c r="O374" s="46"/>
      <c r="Y374" s="46"/>
    </row>
    <row r="375" spans="15:25">
      <c r="O375" s="46"/>
      <c r="Y375" s="46"/>
    </row>
    <row r="376" spans="15:25">
      <c r="O376" s="46"/>
      <c r="Y376" s="46"/>
    </row>
    <row r="377" spans="15:25">
      <c r="O377" s="46"/>
      <c r="Y377" s="46"/>
    </row>
    <row r="378" spans="15:25">
      <c r="O378" s="46"/>
      <c r="Y378" s="46"/>
    </row>
    <row r="379" spans="15:25">
      <c r="O379" s="46"/>
      <c r="Y379" s="46"/>
    </row>
    <row r="380" spans="15:25">
      <c r="O380" s="46"/>
      <c r="Y380" s="46"/>
    </row>
    <row r="381" spans="15:25">
      <c r="O381" s="46"/>
      <c r="Y381" s="46"/>
    </row>
    <row r="382" spans="15:25">
      <c r="O382" s="46"/>
      <c r="Y382" s="46"/>
    </row>
    <row r="383" spans="15:25">
      <c r="O383" s="46"/>
      <c r="Y383" s="46"/>
    </row>
    <row r="384" spans="15:25">
      <c r="O384" s="46"/>
      <c r="Y384" s="46"/>
    </row>
    <row r="385" spans="15:25">
      <c r="O385" s="46"/>
      <c r="Y385" s="46"/>
    </row>
    <row r="386" spans="15:25">
      <c r="O386" s="46"/>
      <c r="Y386" s="46"/>
    </row>
    <row r="387" spans="15:25">
      <c r="O387" s="46"/>
      <c r="Y387" s="46"/>
    </row>
    <row r="388" spans="15:25">
      <c r="O388" s="46"/>
      <c r="Y388" s="46"/>
    </row>
    <row r="389" spans="15:25">
      <c r="O389" s="46"/>
      <c r="Y389" s="46"/>
    </row>
    <row r="390" spans="15:25">
      <c r="O390" s="46"/>
      <c r="Y390" s="46"/>
    </row>
    <row r="391" spans="15:25">
      <c r="O391" s="46"/>
      <c r="Y391" s="46"/>
    </row>
    <row r="392" spans="15:25">
      <c r="O392" s="46"/>
      <c r="Y392" s="46"/>
    </row>
    <row r="393" spans="15:25">
      <c r="O393" s="46"/>
      <c r="Y393" s="46"/>
    </row>
    <row r="394" spans="15:25">
      <c r="O394" s="46"/>
      <c r="Y394" s="46"/>
    </row>
    <row r="395" spans="15:25">
      <c r="O395" s="46"/>
      <c r="Y395" s="46"/>
    </row>
    <row r="396" spans="15:25">
      <c r="O396" s="46"/>
      <c r="Y396" s="46"/>
    </row>
    <row r="397" spans="15:25">
      <c r="O397" s="46"/>
      <c r="Y397" s="46"/>
    </row>
    <row r="398" spans="15:25">
      <c r="O398" s="46"/>
      <c r="Y398" s="46"/>
    </row>
    <row r="399" spans="15:25">
      <c r="O399" s="46"/>
      <c r="Y399" s="46"/>
    </row>
    <row r="400" spans="15:25">
      <c r="O400" s="46"/>
      <c r="Y400" s="46"/>
    </row>
    <row r="401" spans="15:25">
      <c r="O401" s="46"/>
      <c r="Y401" s="46"/>
    </row>
    <row r="402" spans="15:25">
      <c r="O402" s="46"/>
      <c r="Y402" s="46"/>
    </row>
    <row r="403" spans="15:25">
      <c r="O403" s="46"/>
      <c r="Y403" s="46"/>
    </row>
    <row r="404" spans="15:25">
      <c r="O404" s="46"/>
      <c r="Y404" s="46"/>
    </row>
    <row r="405" spans="15:25">
      <c r="O405" s="46"/>
      <c r="Y405" s="46"/>
    </row>
    <row r="406" spans="15:25">
      <c r="O406" s="46"/>
      <c r="Y406" s="46"/>
    </row>
    <row r="407" spans="15:25">
      <c r="O407" s="46"/>
      <c r="Y407" s="46"/>
    </row>
    <row r="408" spans="15:25">
      <c r="O408" s="46"/>
      <c r="Y408" s="46"/>
    </row>
    <row r="409" spans="15:25">
      <c r="O409" s="46"/>
      <c r="Y409" s="46"/>
    </row>
    <row r="410" spans="15:25">
      <c r="O410" s="46"/>
      <c r="Y410" s="46"/>
    </row>
    <row r="411" spans="15:25">
      <c r="O411" s="46"/>
      <c r="Y411" s="46"/>
    </row>
    <row r="412" spans="15:25">
      <c r="O412" s="46"/>
      <c r="Y412" s="46"/>
    </row>
    <row r="413" spans="15:25">
      <c r="O413" s="46"/>
      <c r="Y413" s="46"/>
    </row>
    <row r="414" spans="15:25">
      <c r="O414" s="46"/>
      <c r="Y414" s="46"/>
    </row>
    <row r="415" spans="15:25">
      <c r="O415" s="46"/>
      <c r="Y415" s="46"/>
    </row>
    <row r="416" spans="15:25">
      <c r="O416" s="46"/>
      <c r="Y416" s="46"/>
    </row>
    <row r="417" spans="15:25">
      <c r="O417" s="46"/>
      <c r="Y417" s="46"/>
    </row>
    <row r="418" spans="15:25">
      <c r="O418" s="46"/>
      <c r="Y418" s="46"/>
    </row>
    <row r="419" spans="15:25">
      <c r="O419" s="46"/>
      <c r="Y419" s="46"/>
    </row>
    <row r="420" spans="15:25">
      <c r="O420" s="46"/>
      <c r="Y420" s="46"/>
    </row>
    <row r="421" spans="15:25">
      <c r="O421" s="46"/>
      <c r="Y421" s="46"/>
    </row>
    <row r="422" spans="15:25">
      <c r="O422" s="46"/>
      <c r="Y422" s="46"/>
    </row>
    <row r="423" spans="15:25">
      <c r="O423" s="46"/>
      <c r="Y423" s="46"/>
    </row>
    <row r="424" spans="15:25">
      <c r="O424" s="46"/>
      <c r="Y424" s="46"/>
    </row>
    <row r="425" spans="15:25">
      <c r="O425" s="46"/>
      <c r="Y425" s="46"/>
    </row>
    <row r="426" spans="15:25">
      <c r="O426" s="46"/>
      <c r="Y426" s="46"/>
    </row>
    <row r="427" spans="15:25">
      <c r="O427" s="46"/>
      <c r="Y427" s="46"/>
    </row>
    <row r="428" spans="15:25">
      <c r="O428" s="46"/>
      <c r="Y428" s="46"/>
    </row>
    <row r="429" spans="15:25">
      <c r="O429" s="46"/>
      <c r="Y429" s="46"/>
    </row>
    <row r="430" spans="15:25">
      <c r="O430" s="46"/>
      <c r="Y430" s="46"/>
    </row>
    <row r="431" spans="15:25">
      <c r="O431" s="46"/>
      <c r="Y431" s="46"/>
    </row>
    <row r="432" spans="15:25">
      <c r="O432" s="46"/>
      <c r="Y432" s="46"/>
    </row>
    <row r="433" spans="15:25">
      <c r="O433" s="46"/>
      <c r="Y433" s="46"/>
    </row>
    <row r="434" spans="15:25">
      <c r="O434" s="46"/>
      <c r="Y434" s="46"/>
    </row>
    <row r="435" spans="15:25">
      <c r="O435" s="46"/>
      <c r="Y435" s="46"/>
    </row>
    <row r="436" spans="15:25">
      <c r="O436" s="46"/>
      <c r="Y436" s="46"/>
    </row>
    <row r="437" spans="15:25">
      <c r="O437" s="46"/>
      <c r="Y437" s="46"/>
    </row>
    <row r="438" spans="15:25">
      <c r="O438" s="46"/>
      <c r="Y438" s="46"/>
    </row>
    <row r="439" spans="15:25">
      <c r="O439" s="46"/>
      <c r="Y439" s="46"/>
    </row>
    <row r="440" spans="15:25">
      <c r="O440" s="46"/>
      <c r="Y440" s="46"/>
    </row>
    <row r="441" spans="15:25">
      <c r="O441" s="46"/>
      <c r="Y441" s="46"/>
    </row>
    <row r="442" spans="15:25">
      <c r="O442" s="46"/>
      <c r="Y442" s="46"/>
    </row>
    <row r="443" spans="15:25">
      <c r="O443" s="46"/>
      <c r="Y443" s="46"/>
    </row>
    <row r="444" spans="15:25">
      <c r="O444" s="46"/>
      <c r="Y444" s="46"/>
    </row>
    <row r="445" spans="15:25">
      <c r="O445" s="46"/>
      <c r="Y445" s="46"/>
    </row>
    <row r="446" spans="15:25">
      <c r="O446" s="46"/>
      <c r="Y446" s="46"/>
    </row>
    <row r="447" spans="15:25">
      <c r="O447" s="46"/>
      <c r="Y447" s="46"/>
    </row>
    <row r="448" spans="15:25">
      <c r="O448" s="46"/>
      <c r="Y448" s="46"/>
    </row>
    <row r="449" spans="15:25">
      <c r="O449" s="46"/>
      <c r="Y449" s="46"/>
    </row>
    <row r="450" spans="15:25">
      <c r="O450" s="46"/>
      <c r="Y450" s="46"/>
    </row>
    <row r="451" spans="15:25">
      <c r="O451" s="46"/>
      <c r="Y451" s="46"/>
    </row>
    <row r="452" spans="15:25">
      <c r="O452" s="46"/>
      <c r="Y452" s="46"/>
    </row>
    <row r="453" spans="15:25">
      <c r="O453" s="46"/>
      <c r="Y453" s="46"/>
    </row>
    <row r="454" spans="15:25">
      <c r="O454" s="46"/>
      <c r="Y454" s="46"/>
    </row>
    <row r="455" spans="15:25">
      <c r="O455" s="46"/>
      <c r="Y455" s="46"/>
    </row>
    <row r="456" spans="15:25">
      <c r="O456" s="46"/>
      <c r="Y456" s="46"/>
    </row>
    <row r="457" spans="15:25">
      <c r="O457" s="46"/>
      <c r="Y457" s="46"/>
    </row>
    <row r="458" spans="15:25">
      <c r="O458" s="46"/>
      <c r="Y458" s="46"/>
    </row>
    <row r="459" spans="15:25">
      <c r="O459" s="46"/>
      <c r="Y459" s="46"/>
    </row>
    <row r="460" spans="15:25">
      <c r="O460" s="46"/>
      <c r="Y460" s="46"/>
    </row>
    <row r="461" spans="15:25">
      <c r="O461" s="46"/>
      <c r="Y461" s="46"/>
    </row>
    <row r="462" spans="15:25">
      <c r="O462" s="46"/>
      <c r="Y462" s="46"/>
    </row>
    <row r="463" spans="15:25">
      <c r="O463" s="46"/>
      <c r="Y463" s="46"/>
    </row>
    <row r="464" spans="15:25">
      <c r="O464" s="46"/>
      <c r="Y464" s="46"/>
    </row>
    <row r="465" spans="15:25">
      <c r="O465" s="46"/>
      <c r="Y465" s="46"/>
    </row>
    <row r="466" spans="15:25">
      <c r="O466" s="46"/>
      <c r="Y466" s="46"/>
    </row>
    <row r="467" spans="15:25">
      <c r="O467" s="46"/>
      <c r="Y467" s="46"/>
    </row>
    <row r="468" spans="15:25">
      <c r="O468" s="46"/>
      <c r="Y468" s="46"/>
    </row>
    <row r="469" spans="15:25">
      <c r="O469" s="46"/>
      <c r="Y469" s="46"/>
    </row>
    <row r="470" spans="15:25">
      <c r="O470" s="46"/>
      <c r="Y470" s="46"/>
    </row>
    <row r="471" spans="15:25">
      <c r="O471" s="46"/>
      <c r="Y471" s="46"/>
    </row>
    <row r="472" spans="15:25">
      <c r="O472" s="46"/>
      <c r="Y472" s="46"/>
    </row>
    <row r="473" spans="15:25">
      <c r="O473" s="46"/>
      <c r="Y473" s="46"/>
    </row>
    <row r="474" spans="15:25">
      <c r="O474" s="46"/>
      <c r="Y474" s="46"/>
    </row>
    <row r="475" spans="15:25">
      <c r="O475" s="46"/>
      <c r="Y475" s="46"/>
    </row>
    <row r="476" spans="15:25">
      <c r="O476" s="46"/>
      <c r="Y476" s="46"/>
    </row>
    <row r="477" spans="15:25">
      <c r="O477" s="46"/>
      <c r="Y477" s="46"/>
    </row>
    <row r="478" spans="15:25">
      <c r="O478" s="46"/>
      <c r="Y478" s="46"/>
    </row>
    <row r="479" spans="15:25">
      <c r="O479" s="46"/>
      <c r="Y479" s="46"/>
    </row>
    <row r="480" spans="15:25">
      <c r="O480" s="46"/>
      <c r="Y480" s="46"/>
    </row>
    <row r="481" spans="15:25">
      <c r="O481" s="46"/>
      <c r="Y481" s="46"/>
    </row>
    <row r="482" spans="15:25">
      <c r="O482" s="46"/>
      <c r="Y482" s="46"/>
    </row>
    <row r="483" spans="15:25">
      <c r="O483" s="46"/>
      <c r="Y483" s="46"/>
    </row>
    <row r="484" spans="15:25">
      <c r="O484" s="46"/>
      <c r="Y484" s="46"/>
    </row>
    <row r="485" spans="15:25">
      <c r="O485" s="46"/>
      <c r="Y485" s="46"/>
    </row>
    <row r="486" spans="15:25">
      <c r="O486" s="46"/>
      <c r="Y486" s="46"/>
    </row>
    <row r="487" spans="15:25">
      <c r="O487" s="46"/>
      <c r="Y487" s="46"/>
    </row>
    <row r="488" spans="15:25">
      <c r="O488" s="46"/>
      <c r="Y488" s="46"/>
    </row>
    <row r="489" spans="15:25">
      <c r="O489" s="46"/>
      <c r="Y489" s="46"/>
    </row>
    <row r="490" spans="15:25">
      <c r="O490" s="46"/>
      <c r="Y490" s="46"/>
    </row>
    <row r="491" spans="15:25">
      <c r="O491" s="46"/>
      <c r="Y491" s="46"/>
    </row>
    <row r="492" spans="15:25">
      <c r="O492" s="46"/>
      <c r="Y492" s="46"/>
    </row>
    <row r="493" spans="15:25">
      <c r="O493" s="46"/>
      <c r="Y493" s="46"/>
    </row>
    <row r="494" spans="15:25">
      <c r="O494" s="46"/>
      <c r="Y494" s="46"/>
    </row>
    <row r="495" spans="15:25">
      <c r="O495" s="46"/>
      <c r="Y495" s="46"/>
    </row>
    <row r="496" spans="15:25">
      <c r="O496" s="46"/>
      <c r="Y496" s="46"/>
    </row>
    <row r="497" spans="15:25">
      <c r="O497" s="46"/>
      <c r="Y497" s="46"/>
    </row>
    <row r="498" spans="15:25">
      <c r="O498" s="46"/>
      <c r="Y498" s="46"/>
    </row>
    <row r="499" spans="15:25">
      <c r="O499" s="46"/>
      <c r="Y499" s="46"/>
    </row>
    <row r="500" spans="15:25">
      <c r="O500" s="46"/>
      <c r="Y500" s="46"/>
    </row>
    <row r="501" spans="15:25">
      <c r="O501" s="46"/>
      <c r="Y501" s="46"/>
    </row>
    <row r="502" spans="15:25">
      <c r="O502" s="46"/>
      <c r="Y502" s="46"/>
    </row>
    <row r="503" spans="15:25">
      <c r="O503" s="46"/>
      <c r="Y503" s="46"/>
    </row>
    <row r="504" spans="15:25">
      <c r="O504" s="46"/>
      <c r="Y504" s="46"/>
    </row>
    <row r="505" spans="15:25">
      <c r="O505" s="46"/>
      <c r="Y505" s="46"/>
    </row>
    <row r="506" spans="15:25">
      <c r="O506" s="46"/>
      <c r="Y506" s="46"/>
    </row>
    <row r="507" spans="15:25">
      <c r="O507" s="46"/>
      <c r="Y507" s="46"/>
    </row>
    <row r="508" spans="15:25">
      <c r="O508" s="46"/>
      <c r="Y508" s="46"/>
    </row>
    <row r="509" spans="15:25">
      <c r="O509" s="46"/>
      <c r="Y509" s="46"/>
    </row>
    <row r="510" spans="15:25">
      <c r="O510" s="46"/>
      <c r="Y510" s="46"/>
    </row>
    <row r="511" spans="15:25">
      <c r="O511" s="46"/>
      <c r="Y511" s="46"/>
    </row>
    <row r="512" spans="15:25">
      <c r="O512" s="46"/>
      <c r="Y512" s="46"/>
    </row>
    <row r="513" spans="15:25">
      <c r="O513" s="46"/>
      <c r="Y513" s="46"/>
    </row>
    <row r="514" spans="15:25">
      <c r="O514" s="46"/>
      <c r="Y514" s="46"/>
    </row>
    <row r="515" spans="15:25">
      <c r="O515" s="46"/>
      <c r="Y515" s="46"/>
    </row>
    <row r="516" spans="15:25">
      <c r="O516" s="46"/>
      <c r="Y516" s="46"/>
    </row>
    <row r="517" spans="15:25">
      <c r="O517" s="46"/>
      <c r="Y517" s="46"/>
    </row>
    <row r="518" spans="15:25">
      <c r="O518" s="46"/>
      <c r="Y518" s="46"/>
    </row>
    <row r="519" spans="15:25">
      <c r="O519" s="46"/>
      <c r="Y519" s="46"/>
    </row>
    <row r="520" spans="15:25">
      <c r="O520" s="46"/>
      <c r="Y520" s="46"/>
    </row>
    <row r="521" spans="15:25">
      <c r="O521" s="46"/>
      <c r="Y521" s="46"/>
    </row>
    <row r="522" spans="15:25">
      <c r="O522" s="46"/>
      <c r="Y522" s="46"/>
    </row>
    <row r="523" spans="15:25">
      <c r="O523" s="46"/>
      <c r="Y523" s="46"/>
    </row>
    <row r="524" spans="15:25">
      <c r="O524" s="46"/>
      <c r="Y524" s="46"/>
    </row>
    <row r="525" spans="15:25">
      <c r="O525" s="46"/>
      <c r="Y525" s="46"/>
    </row>
    <row r="526" spans="15:25">
      <c r="O526" s="46"/>
      <c r="Y526" s="46"/>
    </row>
    <row r="527" spans="15:25">
      <c r="O527" s="46"/>
      <c r="Y527" s="46"/>
    </row>
    <row r="528" spans="15:25">
      <c r="O528" s="46"/>
      <c r="Y528" s="46"/>
    </row>
    <row r="529" spans="15:25">
      <c r="O529" s="46"/>
      <c r="Y529" s="46"/>
    </row>
    <row r="530" spans="15:25">
      <c r="O530" s="46"/>
      <c r="Y530" s="46"/>
    </row>
    <row r="531" spans="15:25">
      <c r="O531" s="46"/>
      <c r="Y531" s="46"/>
    </row>
    <row r="532" spans="15:25">
      <c r="O532" s="46"/>
      <c r="Y532" s="46"/>
    </row>
    <row r="533" spans="15:25">
      <c r="O533" s="46"/>
      <c r="Y533" s="46"/>
    </row>
    <row r="534" spans="15:25">
      <c r="O534" s="46"/>
      <c r="Y534" s="46"/>
    </row>
    <row r="535" spans="15:25">
      <c r="O535" s="46"/>
      <c r="Y535" s="46"/>
    </row>
    <row r="536" spans="15:25">
      <c r="O536" s="46"/>
      <c r="Y536" s="46"/>
    </row>
    <row r="537" spans="15:25">
      <c r="O537" s="46"/>
      <c r="Y537" s="46"/>
    </row>
    <row r="538" spans="15:25">
      <c r="O538" s="46"/>
      <c r="Y538" s="46"/>
    </row>
    <row r="539" spans="15:25">
      <c r="O539" s="46"/>
      <c r="Y539" s="46"/>
    </row>
    <row r="540" spans="15:25">
      <c r="O540" s="46"/>
      <c r="Y540" s="46"/>
    </row>
    <row r="541" spans="15:25">
      <c r="O541" s="46"/>
      <c r="Y541" s="46"/>
    </row>
    <row r="542" spans="15:25">
      <c r="O542" s="46"/>
      <c r="Y542" s="46"/>
    </row>
    <row r="543" spans="15:25">
      <c r="O543" s="46"/>
      <c r="Y543" s="46"/>
    </row>
    <row r="544" spans="15:25">
      <c r="O544" s="46"/>
      <c r="Y544" s="46"/>
    </row>
    <row r="545" spans="15:25">
      <c r="O545" s="46"/>
      <c r="Y545" s="46"/>
    </row>
    <row r="546" spans="15:25">
      <c r="O546" s="46"/>
      <c r="Y546" s="46"/>
    </row>
    <row r="547" spans="15:25">
      <c r="O547" s="46"/>
      <c r="Y547" s="46"/>
    </row>
    <row r="548" spans="15:25">
      <c r="O548" s="46"/>
      <c r="Y548" s="46"/>
    </row>
    <row r="549" spans="15:25">
      <c r="O549" s="46"/>
      <c r="Y549" s="46"/>
    </row>
    <row r="550" spans="15:25">
      <c r="O550" s="46"/>
      <c r="Y550" s="46"/>
    </row>
    <row r="551" spans="15:25">
      <c r="O551" s="46"/>
      <c r="Y551" s="46"/>
    </row>
    <row r="552" spans="15:25">
      <c r="O552" s="46"/>
      <c r="Y552" s="46"/>
    </row>
    <row r="553" spans="15:25">
      <c r="O553" s="46"/>
      <c r="Y553" s="46"/>
    </row>
    <row r="554" spans="15:25">
      <c r="O554" s="46"/>
      <c r="Y554" s="46"/>
    </row>
    <row r="555" spans="15:25">
      <c r="O555" s="46"/>
      <c r="Y555" s="46"/>
    </row>
    <row r="556" spans="15:25">
      <c r="O556" s="46"/>
      <c r="Y556" s="46"/>
    </row>
    <row r="557" spans="15:25">
      <c r="O557" s="46"/>
      <c r="Y557" s="46"/>
    </row>
    <row r="558" spans="15:25">
      <c r="O558" s="46"/>
      <c r="Y558" s="46"/>
    </row>
    <row r="559" spans="15:25">
      <c r="O559" s="46"/>
      <c r="Y559" s="46"/>
    </row>
    <row r="560" spans="15:25">
      <c r="O560" s="46"/>
      <c r="Y560" s="46"/>
    </row>
    <row r="561" spans="15:25">
      <c r="O561" s="46"/>
      <c r="Y561" s="46"/>
    </row>
    <row r="562" spans="15:25">
      <c r="O562" s="46"/>
      <c r="Y562" s="46"/>
    </row>
    <row r="563" spans="15:25">
      <c r="O563" s="46"/>
      <c r="Y563" s="46"/>
    </row>
    <row r="564" spans="15:25">
      <c r="O564" s="46"/>
      <c r="Y564" s="46"/>
    </row>
    <row r="565" spans="15:25">
      <c r="O565" s="46"/>
      <c r="Y565" s="46"/>
    </row>
    <row r="566" spans="15:25">
      <c r="O566" s="46"/>
      <c r="Y566" s="46"/>
    </row>
    <row r="567" spans="15:25">
      <c r="O567" s="46"/>
      <c r="Y567" s="46"/>
    </row>
    <row r="568" spans="15:25">
      <c r="O568" s="46"/>
      <c r="Y568" s="46"/>
    </row>
    <row r="569" spans="15:25">
      <c r="O569" s="46"/>
      <c r="Y569" s="46"/>
    </row>
    <row r="570" spans="15:25">
      <c r="O570" s="46"/>
      <c r="Y570" s="46"/>
    </row>
    <row r="571" spans="15:25">
      <c r="O571" s="46"/>
      <c r="Y571" s="46"/>
    </row>
    <row r="572" spans="15:25">
      <c r="O572" s="46"/>
      <c r="Y572" s="46"/>
    </row>
    <row r="573" spans="15:25">
      <c r="O573" s="46"/>
      <c r="Y573" s="46"/>
    </row>
    <row r="574" spans="15:25">
      <c r="O574" s="46"/>
      <c r="Y574" s="46"/>
    </row>
    <row r="575" spans="15:25">
      <c r="O575" s="46"/>
      <c r="Y575" s="46"/>
    </row>
    <row r="576" spans="15:25">
      <c r="O576" s="46"/>
      <c r="Y576" s="46"/>
    </row>
    <row r="577" spans="15:25">
      <c r="O577" s="46"/>
      <c r="Y577" s="46"/>
    </row>
    <row r="578" spans="15:25">
      <c r="O578" s="46"/>
      <c r="Y578" s="46"/>
    </row>
    <row r="579" spans="15:25">
      <c r="O579" s="46"/>
      <c r="Y579" s="46"/>
    </row>
    <row r="580" spans="15:25">
      <c r="O580" s="46"/>
      <c r="Y580" s="46"/>
    </row>
    <row r="581" spans="15:25">
      <c r="O581" s="46"/>
      <c r="Y581" s="46"/>
    </row>
    <row r="582" spans="15:25">
      <c r="O582" s="46"/>
      <c r="Y582" s="46"/>
    </row>
    <row r="583" spans="15:25">
      <c r="O583" s="46"/>
      <c r="Y583" s="46"/>
    </row>
    <row r="584" spans="15:25">
      <c r="O584" s="46"/>
      <c r="Y584" s="46"/>
    </row>
    <row r="585" spans="15:25">
      <c r="O585" s="46"/>
      <c r="Y585" s="46"/>
    </row>
    <row r="586" spans="15:25">
      <c r="O586" s="46"/>
      <c r="Y586" s="46"/>
    </row>
    <row r="587" spans="15:25">
      <c r="O587" s="46"/>
      <c r="Y587" s="46"/>
    </row>
    <row r="588" spans="15:25">
      <c r="O588" s="46"/>
      <c r="Y588" s="46"/>
    </row>
    <row r="589" spans="15:25">
      <c r="O589" s="46"/>
      <c r="Y589" s="46"/>
    </row>
    <row r="590" spans="15:25">
      <c r="O590" s="46"/>
      <c r="Y590" s="46"/>
    </row>
    <row r="591" spans="15:25">
      <c r="O591" s="46"/>
      <c r="Y591" s="46"/>
    </row>
    <row r="592" spans="15:25">
      <c r="O592" s="46"/>
      <c r="Y592" s="46"/>
    </row>
    <row r="593" spans="15:25">
      <c r="O593" s="46"/>
      <c r="Y593" s="46"/>
    </row>
    <row r="594" spans="15:25">
      <c r="O594" s="46"/>
      <c r="Y594" s="46"/>
    </row>
    <row r="595" spans="15:25">
      <c r="O595" s="46"/>
      <c r="Y595" s="46"/>
    </row>
    <row r="596" spans="15:25">
      <c r="O596" s="46"/>
      <c r="Y596" s="46"/>
    </row>
    <row r="597" spans="15:25">
      <c r="O597" s="46"/>
      <c r="Y597" s="46"/>
    </row>
    <row r="598" spans="15:25">
      <c r="O598" s="46"/>
      <c r="Y598" s="46"/>
    </row>
    <row r="599" spans="15:25">
      <c r="O599" s="46"/>
      <c r="Y599" s="46"/>
    </row>
    <row r="600" spans="15:25">
      <c r="O600" s="46"/>
      <c r="Y600" s="46"/>
    </row>
    <row r="601" spans="15:25">
      <c r="O601" s="46"/>
      <c r="Y601" s="46"/>
    </row>
    <row r="602" spans="15:25">
      <c r="O602" s="46"/>
      <c r="Y602" s="46"/>
    </row>
    <row r="603" spans="15:25">
      <c r="O603" s="46"/>
      <c r="Y603" s="46"/>
    </row>
    <row r="604" spans="15:25">
      <c r="O604" s="46"/>
      <c r="Y604" s="46"/>
    </row>
    <row r="605" spans="15:25">
      <c r="O605" s="46"/>
      <c r="Y605" s="46"/>
    </row>
    <row r="606" spans="15:25">
      <c r="O606" s="46"/>
      <c r="Y606" s="46"/>
    </row>
    <row r="607" spans="15:25">
      <c r="O607" s="46"/>
      <c r="Y607" s="46"/>
    </row>
    <row r="608" spans="15:25">
      <c r="O608" s="46"/>
      <c r="Y608" s="46"/>
    </row>
    <row r="609" spans="15:25">
      <c r="O609" s="46"/>
      <c r="Y609" s="46"/>
    </row>
    <row r="610" spans="15:25">
      <c r="O610" s="46"/>
      <c r="Y610" s="46"/>
    </row>
    <row r="611" spans="15:25">
      <c r="O611" s="46"/>
      <c r="Y611" s="46"/>
    </row>
    <row r="612" spans="15:25">
      <c r="O612" s="46"/>
      <c r="Y612" s="46"/>
    </row>
    <row r="613" spans="15:25">
      <c r="O613" s="46"/>
      <c r="Y613" s="46"/>
    </row>
    <row r="614" spans="15:25">
      <c r="O614" s="46"/>
      <c r="Y614" s="46"/>
    </row>
    <row r="615" spans="15:25">
      <c r="O615" s="46"/>
      <c r="Y615" s="46"/>
    </row>
    <row r="616" spans="15:25">
      <c r="O616" s="46"/>
      <c r="Y616" s="46"/>
    </row>
    <row r="617" spans="15:25">
      <c r="O617" s="46"/>
      <c r="Y617" s="46"/>
    </row>
    <row r="618" spans="15:25">
      <c r="O618" s="46"/>
      <c r="Y618" s="46"/>
    </row>
    <row r="619" spans="15:25">
      <c r="O619" s="46"/>
      <c r="Y619" s="46"/>
    </row>
    <row r="620" spans="15:25">
      <c r="O620" s="46"/>
      <c r="Y620" s="46"/>
    </row>
    <row r="621" spans="15:25">
      <c r="O621" s="46"/>
      <c r="Y621" s="46"/>
    </row>
    <row r="622" spans="15:25">
      <c r="O622" s="46"/>
      <c r="Y622" s="46"/>
    </row>
    <row r="623" spans="15:25">
      <c r="O623" s="46"/>
      <c r="Y623" s="46"/>
    </row>
    <row r="624" spans="15:25">
      <c r="O624" s="46"/>
      <c r="Y624" s="46"/>
    </row>
    <row r="625" spans="15:25">
      <c r="O625" s="46"/>
      <c r="Y625" s="46"/>
    </row>
    <row r="626" spans="15:25">
      <c r="O626" s="46"/>
      <c r="Y626" s="46"/>
    </row>
    <row r="627" spans="15:25">
      <c r="O627" s="46"/>
      <c r="Y627" s="46"/>
    </row>
    <row r="628" spans="15:25">
      <c r="O628" s="46"/>
      <c r="Y628" s="46"/>
    </row>
    <row r="629" spans="15:25">
      <c r="O629" s="46"/>
      <c r="Y629" s="46"/>
    </row>
    <row r="630" spans="15:25">
      <c r="O630" s="46"/>
      <c r="Y630" s="46"/>
    </row>
    <row r="631" spans="15:25">
      <c r="O631" s="46"/>
      <c r="Y631" s="46"/>
    </row>
    <row r="632" spans="15:25">
      <c r="O632" s="46"/>
      <c r="Y632" s="46"/>
    </row>
    <row r="633" spans="15:25">
      <c r="O633" s="46"/>
      <c r="Y633" s="46"/>
    </row>
    <row r="634" spans="15:25">
      <c r="O634" s="46"/>
      <c r="Y634" s="46"/>
    </row>
    <row r="635" spans="15:25">
      <c r="O635" s="46"/>
      <c r="Y635" s="46"/>
    </row>
    <row r="636" spans="15:25">
      <c r="O636" s="46"/>
      <c r="Y636" s="46"/>
    </row>
    <row r="637" spans="15:25">
      <c r="O637" s="46"/>
      <c r="Y637" s="46"/>
    </row>
    <row r="638" spans="15:25">
      <c r="O638" s="46"/>
      <c r="Y638" s="46"/>
    </row>
    <row r="639" spans="15:25">
      <c r="O639" s="46"/>
      <c r="Y639" s="46"/>
    </row>
    <row r="640" spans="15:25">
      <c r="O640" s="46"/>
      <c r="Y640" s="46"/>
    </row>
    <row r="641" spans="15:25">
      <c r="O641" s="46"/>
      <c r="Y641" s="46"/>
    </row>
    <row r="642" spans="15:25">
      <c r="O642" s="46"/>
      <c r="Y642" s="46"/>
    </row>
    <row r="643" spans="15:25">
      <c r="O643" s="46"/>
      <c r="Y643" s="46"/>
    </row>
    <row r="644" spans="15:25">
      <c r="O644" s="46"/>
      <c r="Y644" s="46"/>
    </row>
    <row r="645" spans="15:25">
      <c r="O645" s="46"/>
      <c r="Y645" s="46"/>
    </row>
    <row r="646" spans="15:25">
      <c r="O646" s="46"/>
      <c r="Y646" s="46"/>
    </row>
    <row r="647" spans="15:25">
      <c r="O647" s="46"/>
      <c r="Y647" s="46"/>
    </row>
    <row r="648" spans="15:25">
      <c r="O648" s="46"/>
      <c r="Y648" s="46"/>
    </row>
    <row r="649" spans="15:25">
      <c r="O649" s="46"/>
      <c r="Y649" s="46"/>
    </row>
    <row r="650" spans="15:25">
      <c r="O650" s="46"/>
      <c r="Y650" s="46"/>
    </row>
    <row r="651" spans="15:25">
      <c r="O651" s="46"/>
      <c r="Y651" s="46"/>
    </row>
    <row r="652" spans="15:25">
      <c r="O652" s="46"/>
      <c r="Y652" s="46"/>
    </row>
    <row r="653" spans="15:25">
      <c r="O653" s="46"/>
      <c r="Y653" s="46"/>
    </row>
    <row r="654" spans="15:25">
      <c r="O654" s="46"/>
      <c r="Y654" s="46"/>
    </row>
    <row r="655" spans="15:25">
      <c r="O655" s="46"/>
      <c r="Y655" s="46"/>
    </row>
    <row r="656" spans="15:25">
      <c r="O656" s="46"/>
      <c r="Y656" s="46"/>
    </row>
    <row r="657" spans="15:25">
      <c r="O657" s="46"/>
      <c r="Y657" s="46"/>
    </row>
    <row r="658" spans="15:25">
      <c r="O658" s="46"/>
      <c r="Y658" s="46"/>
    </row>
    <row r="659" spans="15:25">
      <c r="O659" s="46"/>
      <c r="Y659" s="46"/>
    </row>
    <row r="660" spans="15:25">
      <c r="O660" s="46"/>
      <c r="Y660" s="46"/>
    </row>
    <row r="661" spans="15:25">
      <c r="O661" s="46"/>
      <c r="Y661" s="46"/>
    </row>
    <row r="662" spans="15:25">
      <c r="O662" s="46"/>
      <c r="Y662" s="46"/>
    </row>
    <row r="663" spans="15:25">
      <c r="O663" s="46"/>
      <c r="Y663" s="46"/>
    </row>
    <row r="664" spans="15:25">
      <c r="O664" s="46"/>
      <c r="Y664" s="46"/>
    </row>
    <row r="665" spans="15:25">
      <c r="O665" s="46"/>
      <c r="Y665" s="46"/>
    </row>
    <row r="666" spans="15:25">
      <c r="O666" s="46"/>
      <c r="Y666" s="46"/>
    </row>
    <row r="667" spans="15:25">
      <c r="O667" s="46"/>
      <c r="Y667" s="46"/>
    </row>
    <row r="668" spans="15:25">
      <c r="O668" s="46"/>
      <c r="Y668" s="46"/>
    </row>
    <row r="669" spans="15:25">
      <c r="O669" s="46"/>
      <c r="Y669" s="46"/>
    </row>
    <row r="670" spans="15:25">
      <c r="O670" s="46"/>
      <c r="Y670" s="46"/>
    </row>
    <row r="671" spans="15:25">
      <c r="O671" s="46"/>
      <c r="Y671" s="46"/>
    </row>
    <row r="672" spans="15:25">
      <c r="O672" s="46"/>
      <c r="Y672" s="46"/>
    </row>
    <row r="673" spans="15:25">
      <c r="O673" s="46"/>
      <c r="Y673" s="46"/>
    </row>
    <row r="674" spans="15:25">
      <c r="O674" s="46"/>
      <c r="Y674" s="46"/>
    </row>
    <row r="675" spans="15:25">
      <c r="O675" s="46"/>
      <c r="Y675" s="46"/>
    </row>
    <row r="676" spans="15:25">
      <c r="O676" s="46"/>
      <c r="Y676" s="46"/>
    </row>
    <row r="677" spans="15:25">
      <c r="O677" s="46"/>
      <c r="Y677" s="46"/>
    </row>
    <row r="678" spans="15:25">
      <c r="O678" s="46"/>
      <c r="Y678" s="46"/>
    </row>
    <row r="679" spans="15:25">
      <c r="O679" s="46"/>
      <c r="Y679" s="46"/>
    </row>
    <row r="680" spans="15:25">
      <c r="O680" s="46"/>
      <c r="Y680" s="46"/>
    </row>
    <row r="681" spans="15:25">
      <c r="O681" s="46"/>
      <c r="Y681" s="46"/>
    </row>
    <row r="682" spans="15:25">
      <c r="O682" s="46"/>
      <c r="Y682" s="46"/>
    </row>
    <row r="683" spans="15:25">
      <c r="O683" s="46"/>
      <c r="Y683" s="46"/>
    </row>
    <row r="684" spans="15:25">
      <c r="O684" s="46"/>
      <c r="Y684" s="46"/>
    </row>
    <row r="685" spans="15:25">
      <c r="O685" s="46"/>
      <c r="Y685" s="46"/>
    </row>
    <row r="686" spans="15:25">
      <c r="O686" s="46"/>
      <c r="Y686" s="46"/>
    </row>
    <row r="687" spans="15:25">
      <c r="O687" s="46"/>
      <c r="Y687" s="46"/>
    </row>
    <row r="688" spans="15:25">
      <c r="O688" s="46"/>
      <c r="Y688" s="46"/>
    </row>
    <row r="689" spans="15:25">
      <c r="O689" s="46"/>
      <c r="Y689" s="46"/>
    </row>
    <row r="690" spans="15:25">
      <c r="O690" s="46"/>
      <c r="Y690" s="46"/>
    </row>
    <row r="691" spans="15:25">
      <c r="O691" s="46"/>
      <c r="Y691" s="46"/>
    </row>
    <row r="692" spans="15:25">
      <c r="O692" s="46"/>
      <c r="Y692" s="46"/>
    </row>
    <row r="693" spans="15:25">
      <c r="O693" s="46"/>
      <c r="Y693" s="46"/>
    </row>
    <row r="694" spans="15:25">
      <c r="O694" s="46"/>
      <c r="Y694" s="46"/>
    </row>
    <row r="695" spans="15:25">
      <c r="O695" s="46"/>
      <c r="Y695" s="46"/>
    </row>
    <row r="696" spans="15:25">
      <c r="O696" s="46"/>
      <c r="Y696" s="46"/>
    </row>
    <row r="697" spans="15:25">
      <c r="O697" s="46"/>
      <c r="Y697" s="46"/>
    </row>
    <row r="698" spans="15:25">
      <c r="O698" s="46"/>
      <c r="Y698" s="46"/>
    </row>
    <row r="699" spans="15:25">
      <c r="O699" s="46"/>
      <c r="Y699" s="46"/>
    </row>
    <row r="700" spans="15:25">
      <c r="O700" s="46"/>
      <c r="Y700" s="46"/>
    </row>
    <row r="701" spans="15:25">
      <c r="O701" s="46"/>
      <c r="Y701" s="46"/>
    </row>
    <row r="702" spans="15:25">
      <c r="O702" s="46"/>
      <c r="Y702" s="46"/>
    </row>
    <row r="703" spans="15:25">
      <c r="O703" s="46"/>
      <c r="Y703" s="46"/>
    </row>
    <row r="704" spans="15:25">
      <c r="O704" s="46"/>
      <c r="Y704" s="46"/>
    </row>
    <row r="705" spans="15:25">
      <c r="O705" s="46"/>
      <c r="Y705" s="46"/>
    </row>
    <row r="706" spans="15:25">
      <c r="O706" s="46"/>
      <c r="Y706" s="46"/>
    </row>
    <row r="707" spans="15:25">
      <c r="O707" s="46"/>
      <c r="Y707" s="46"/>
    </row>
    <row r="708" spans="15:25">
      <c r="O708" s="46"/>
      <c r="Y708" s="46"/>
    </row>
    <row r="709" spans="15:25">
      <c r="O709" s="46"/>
      <c r="Y709" s="46"/>
    </row>
    <row r="710" spans="15:25">
      <c r="O710" s="46"/>
      <c r="Y710" s="46"/>
    </row>
    <row r="711" spans="15:25">
      <c r="O711" s="46"/>
      <c r="Y711" s="46"/>
    </row>
    <row r="712" spans="15:25">
      <c r="O712" s="46"/>
      <c r="Y712" s="46"/>
    </row>
    <row r="713" spans="15:25">
      <c r="O713" s="46"/>
      <c r="Y713" s="46"/>
    </row>
    <row r="714" spans="15:25">
      <c r="O714" s="46"/>
      <c r="Y714" s="46"/>
    </row>
    <row r="715" spans="15:25">
      <c r="O715" s="46"/>
      <c r="Y715" s="46"/>
    </row>
    <row r="716" spans="15:25">
      <c r="O716" s="46"/>
      <c r="Y716" s="46"/>
    </row>
    <row r="717" spans="15:25">
      <c r="O717" s="46"/>
      <c r="Y717" s="46"/>
    </row>
    <row r="718" spans="15:25">
      <c r="O718" s="46"/>
      <c r="Y718" s="46"/>
    </row>
    <row r="719" spans="15:25">
      <c r="O719" s="46"/>
      <c r="Y719" s="46"/>
    </row>
    <row r="720" spans="15:25">
      <c r="O720" s="46"/>
      <c r="Y720" s="46"/>
    </row>
    <row r="721" spans="15:25">
      <c r="O721" s="46"/>
      <c r="Y721" s="46"/>
    </row>
    <row r="722" spans="15:25">
      <c r="O722" s="46"/>
      <c r="Y722" s="46"/>
    </row>
    <row r="723" spans="15:25">
      <c r="O723" s="46"/>
      <c r="Y723" s="46"/>
    </row>
    <row r="724" spans="15:25">
      <c r="O724" s="46"/>
      <c r="Y724" s="46"/>
    </row>
    <row r="725" spans="15:25">
      <c r="O725" s="46"/>
      <c r="Y725" s="46"/>
    </row>
    <row r="726" spans="15:25">
      <c r="O726" s="46"/>
      <c r="Y726" s="46"/>
    </row>
    <row r="727" spans="15:25">
      <c r="O727" s="46"/>
      <c r="Y727" s="46"/>
    </row>
    <row r="728" spans="15:25">
      <c r="O728" s="46"/>
      <c r="Y728" s="46"/>
    </row>
    <row r="729" spans="15:25">
      <c r="O729" s="46"/>
      <c r="Y729" s="46"/>
    </row>
    <row r="730" spans="15:25">
      <c r="O730" s="46"/>
      <c r="Y730" s="46"/>
    </row>
    <row r="731" spans="15:25">
      <c r="O731" s="46"/>
      <c r="Y731" s="46"/>
    </row>
    <row r="732" spans="15:25">
      <c r="O732" s="46"/>
      <c r="Y732" s="46"/>
    </row>
    <row r="733" spans="15:25">
      <c r="O733" s="46"/>
      <c r="Y733" s="46"/>
    </row>
    <row r="734" spans="15:25">
      <c r="O734" s="46"/>
      <c r="Y734" s="46"/>
    </row>
    <row r="735" spans="15:25">
      <c r="O735" s="46"/>
      <c r="Y735" s="46"/>
    </row>
    <row r="736" spans="15:25">
      <c r="O736" s="46"/>
      <c r="Y736" s="46"/>
    </row>
    <row r="737" spans="15:25">
      <c r="O737" s="46"/>
      <c r="Y737" s="46"/>
    </row>
    <row r="738" spans="15:25">
      <c r="O738" s="46"/>
      <c r="Y738" s="46"/>
    </row>
    <row r="739" spans="15:25">
      <c r="O739" s="46"/>
      <c r="Y739" s="46"/>
    </row>
    <row r="740" spans="15:25">
      <c r="O740" s="46"/>
      <c r="Y740" s="46"/>
    </row>
    <row r="741" spans="15:25">
      <c r="O741" s="46"/>
      <c r="Y741" s="46"/>
    </row>
    <row r="742" spans="15:25">
      <c r="O742" s="46"/>
      <c r="Y742" s="46"/>
    </row>
    <row r="743" spans="15:25">
      <c r="O743" s="46"/>
      <c r="Y743" s="46"/>
    </row>
    <row r="744" spans="15:25">
      <c r="O744" s="46"/>
      <c r="Y744" s="46"/>
    </row>
    <row r="745" spans="15:25">
      <c r="O745" s="46"/>
      <c r="Y745" s="46"/>
    </row>
    <row r="746" spans="15:25">
      <c r="O746" s="46"/>
      <c r="Y746" s="46"/>
    </row>
    <row r="747" spans="15:25">
      <c r="O747" s="46"/>
      <c r="Y747" s="46"/>
    </row>
    <row r="748" spans="15:25">
      <c r="O748" s="46"/>
      <c r="Y748" s="46"/>
    </row>
    <row r="749" spans="15:25">
      <c r="O749" s="46"/>
      <c r="Y749" s="46"/>
    </row>
    <row r="750" spans="15:25">
      <c r="O750" s="46"/>
      <c r="Y750" s="46"/>
    </row>
    <row r="751" spans="15:25">
      <c r="O751" s="46"/>
      <c r="Y751" s="46"/>
    </row>
    <row r="752" spans="15:25">
      <c r="O752" s="46"/>
      <c r="Y752" s="46"/>
    </row>
    <row r="753" spans="15:25">
      <c r="O753" s="46"/>
      <c r="Y753" s="46"/>
    </row>
    <row r="754" spans="15:25">
      <c r="O754" s="46"/>
      <c r="Y754" s="46"/>
    </row>
    <row r="755" spans="15:25">
      <c r="O755" s="46"/>
      <c r="Y755" s="46"/>
    </row>
    <row r="756" spans="15:25">
      <c r="O756" s="46"/>
      <c r="Y756" s="46"/>
    </row>
    <row r="757" spans="15:25">
      <c r="O757" s="46"/>
      <c r="Y757" s="46"/>
    </row>
    <row r="758" spans="15:25">
      <c r="O758" s="46"/>
      <c r="Y758" s="46"/>
    </row>
    <row r="759" spans="15:25">
      <c r="O759" s="46"/>
      <c r="Y759" s="46"/>
    </row>
    <row r="760" spans="15:25">
      <c r="O760" s="46"/>
      <c r="Y760" s="46"/>
    </row>
    <row r="761" spans="15:25">
      <c r="O761" s="46"/>
      <c r="Y761" s="46"/>
    </row>
    <row r="762" spans="15:25">
      <c r="O762" s="46"/>
      <c r="Y762" s="46"/>
    </row>
    <row r="763" spans="15:25">
      <c r="O763" s="46"/>
      <c r="Y763" s="46"/>
    </row>
    <row r="764" spans="15:25">
      <c r="O764" s="46"/>
      <c r="Y764" s="46"/>
    </row>
    <row r="765" spans="15:25">
      <c r="O765" s="46">
        <v>75.900000000000006</v>
      </c>
      <c r="Y765" s="46">
        <v>75.900000000000006</v>
      </c>
    </row>
    <row r="766" spans="15:25">
      <c r="O766" s="46">
        <v>76</v>
      </c>
      <c r="Y766" s="46">
        <v>76</v>
      </c>
    </row>
    <row r="767" spans="15:25">
      <c r="O767" s="46">
        <v>76.099999999999994</v>
      </c>
      <c r="Y767" s="46">
        <v>76.099999999999994</v>
      </c>
    </row>
    <row r="768" spans="15:25">
      <c r="O768" s="46">
        <v>76.2</v>
      </c>
      <c r="Y768" s="46">
        <v>76.2</v>
      </c>
    </row>
    <row r="769" spans="15:25">
      <c r="O769" s="46">
        <v>76.3</v>
      </c>
      <c r="Y769" s="46">
        <v>76.3</v>
      </c>
    </row>
    <row r="770" spans="15:25">
      <c r="O770" s="46">
        <v>76.400000000000006</v>
      </c>
      <c r="Y770" s="46">
        <v>76.400000000000006</v>
      </c>
    </row>
    <row r="771" spans="15:25">
      <c r="O771" s="46">
        <v>76.5</v>
      </c>
      <c r="Y771" s="46">
        <v>76.5</v>
      </c>
    </row>
    <row r="772" spans="15:25">
      <c r="O772" s="46">
        <v>76.599999999999994</v>
      </c>
      <c r="Y772" s="46">
        <v>76.599999999999994</v>
      </c>
    </row>
    <row r="773" spans="15:25">
      <c r="O773" s="46">
        <v>76.7</v>
      </c>
      <c r="Y773" s="46">
        <v>76.7</v>
      </c>
    </row>
    <row r="774" spans="15:25">
      <c r="O774" s="46">
        <v>76.8</v>
      </c>
      <c r="Y774" s="46">
        <v>76.8</v>
      </c>
    </row>
    <row r="775" spans="15:25">
      <c r="O775" s="46">
        <v>76.900000000000006</v>
      </c>
      <c r="Y775" s="46">
        <v>76.900000000000006</v>
      </c>
    </row>
    <row r="776" spans="15:25">
      <c r="O776" s="46">
        <v>77</v>
      </c>
      <c r="Y776" s="46">
        <v>77</v>
      </c>
    </row>
    <row r="777" spans="15:25">
      <c r="O777" s="46">
        <v>77.099999999999994</v>
      </c>
      <c r="Y777" s="46">
        <v>77.099999999999994</v>
      </c>
    </row>
    <row r="778" spans="15:25">
      <c r="O778" s="46">
        <v>77.2</v>
      </c>
      <c r="Y778" s="46">
        <v>77.2</v>
      </c>
    </row>
    <row r="779" spans="15:25">
      <c r="O779" s="46">
        <v>77.3</v>
      </c>
      <c r="Y779" s="46">
        <v>77.3</v>
      </c>
    </row>
    <row r="780" spans="15:25">
      <c r="O780" s="46">
        <v>77.400000000000006</v>
      </c>
      <c r="Y780" s="46">
        <v>77.400000000000006</v>
      </c>
    </row>
    <row r="781" spans="15:25">
      <c r="O781" s="46">
        <v>77.5</v>
      </c>
      <c r="Y781" s="46">
        <v>77.5</v>
      </c>
    </row>
    <row r="782" spans="15:25">
      <c r="O782" s="46">
        <v>77.599999999999994</v>
      </c>
      <c r="Y782" s="46">
        <v>77.599999999999994</v>
      </c>
    </row>
    <row r="783" spans="15:25">
      <c r="O783" s="46">
        <v>77.7</v>
      </c>
      <c r="Y783" s="46">
        <v>77.7</v>
      </c>
    </row>
    <row r="784" spans="15:25">
      <c r="O784" s="46">
        <v>77.8</v>
      </c>
      <c r="Y784" s="46">
        <v>77.8</v>
      </c>
    </row>
    <row r="785" spans="15:25">
      <c r="O785" s="46">
        <v>77.900000000000006</v>
      </c>
      <c r="Y785" s="46">
        <v>77.900000000000006</v>
      </c>
    </row>
    <row r="786" spans="15:25">
      <c r="O786" s="46">
        <v>78</v>
      </c>
      <c r="Y786" s="46">
        <v>78</v>
      </c>
    </row>
    <row r="787" spans="15:25">
      <c r="O787" s="46">
        <v>78.099999999999994</v>
      </c>
      <c r="Y787" s="46">
        <v>78.099999999999994</v>
      </c>
    </row>
    <row r="788" spans="15:25">
      <c r="O788" s="46">
        <v>78.2</v>
      </c>
      <c r="Y788" s="46">
        <v>78.2</v>
      </c>
    </row>
    <row r="789" spans="15:25">
      <c r="O789" s="46">
        <v>78.3</v>
      </c>
      <c r="Y789" s="46">
        <v>78.3</v>
      </c>
    </row>
    <row r="790" spans="15:25">
      <c r="O790" s="46">
        <v>78.400000000000006</v>
      </c>
      <c r="Y790" s="46">
        <v>78.400000000000006</v>
      </c>
    </row>
    <row r="791" spans="15:25">
      <c r="O791" s="46">
        <v>78.5</v>
      </c>
      <c r="Y791" s="46">
        <v>78.5</v>
      </c>
    </row>
    <row r="792" spans="15:25">
      <c r="O792" s="46">
        <v>78.599999999999994</v>
      </c>
      <c r="Y792" s="46">
        <v>78.599999999999994</v>
      </c>
    </row>
    <row r="793" spans="15:25">
      <c r="O793" s="46">
        <v>78.7</v>
      </c>
      <c r="Y793" s="46">
        <v>78.7</v>
      </c>
    </row>
    <row r="794" spans="15:25">
      <c r="O794" s="46">
        <v>78.8</v>
      </c>
      <c r="Y794" s="46">
        <v>78.8</v>
      </c>
    </row>
    <row r="795" spans="15:25">
      <c r="O795" s="46">
        <v>78.900000000000006</v>
      </c>
      <c r="Y795" s="46">
        <v>78.900000000000006</v>
      </c>
    </row>
    <row r="796" spans="15:25">
      <c r="O796" s="46">
        <v>79</v>
      </c>
      <c r="Y796" s="46">
        <v>79</v>
      </c>
    </row>
    <row r="797" spans="15:25">
      <c r="O797" s="46">
        <v>79.099999999999994</v>
      </c>
      <c r="Y797" s="46">
        <v>79.099999999999994</v>
      </c>
    </row>
    <row r="798" spans="15:25">
      <c r="O798" s="46">
        <v>79.2</v>
      </c>
      <c r="Y798" s="46">
        <v>79.2</v>
      </c>
    </row>
    <row r="799" spans="15:25">
      <c r="O799" s="46">
        <v>79.3</v>
      </c>
      <c r="Y799" s="46">
        <v>79.3</v>
      </c>
    </row>
    <row r="800" spans="15:25">
      <c r="O800" s="46">
        <v>79.400000000000006</v>
      </c>
      <c r="Y800" s="46">
        <v>79.400000000000006</v>
      </c>
    </row>
    <row r="801" spans="15:25">
      <c r="O801" s="46">
        <v>79.5</v>
      </c>
      <c r="Y801" s="46">
        <v>79.5</v>
      </c>
    </row>
    <row r="802" spans="15:25">
      <c r="O802" s="46">
        <v>79.599999999999994</v>
      </c>
      <c r="Y802" s="46">
        <v>79.599999999999994</v>
      </c>
    </row>
    <row r="803" spans="15:25">
      <c r="O803" s="46">
        <v>79.7</v>
      </c>
      <c r="Y803" s="46">
        <v>79.7</v>
      </c>
    </row>
    <row r="804" spans="15:25">
      <c r="O804" s="46">
        <v>79.8</v>
      </c>
      <c r="Y804" s="46">
        <v>79.8</v>
      </c>
    </row>
    <row r="805" spans="15:25">
      <c r="O805" s="46">
        <v>79.900000000000006</v>
      </c>
      <c r="Y805" s="46">
        <v>79.900000000000006</v>
      </c>
    </row>
    <row r="806" spans="15:25">
      <c r="O806" s="46">
        <v>80</v>
      </c>
      <c r="Y806" s="46">
        <v>80</v>
      </c>
    </row>
    <row r="807" spans="15:25">
      <c r="O807" s="46">
        <v>80.099999999999994</v>
      </c>
      <c r="Y807" s="46">
        <v>80.099999999999994</v>
      </c>
    </row>
    <row r="808" spans="15:25">
      <c r="O808" s="46">
        <v>80.2</v>
      </c>
      <c r="Y808" s="46">
        <v>80.2</v>
      </c>
    </row>
    <row r="809" spans="15:25">
      <c r="O809" s="46">
        <v>80.3</v>
      </c>
      <c r="Y809" s="46">
        <v>80.3</v>
      </c>
    </row>
    <row r="810" spans="15:25">
      <c r="O810" s="46">
        <v>80.400000000000006</v>
      </c>
      <c r="Y810" s="46">
        <v>80.400000000000006</v>
      </c>
    </row>
    <row r="811" spans="15:25">
      <c r="O811" s="46">
        <v>80.5</v>
      </c>
      <c r="Y811" s="46">
        <v>80.5</v>
      </c>
    </row>
    <row r="812" spans="15:25">
      <c r="O812" s="46">
        <v>80.599999999999994</v>
      </c>
      <c r="Y812" s="46">
        <v>80.599999999999994</v>
      </c>
    </row>
    <row r="813" spans="15:25">
      <c r="O813" s="46">
        <v>80.7</v>
      </c>
      <c r="Y813" s="46">
        <v>80.7</v>
      </c>
    </row>
    <row r="814" spans="15:25">
      <c r="O814" s="46">
        <v>80.8</v>
      </c>
      <c r="Y814" s="46">
        <v>80.8</v>
      </c>
    </row>
    <row r="815" spans="15:25">
      <c r="O815" s="46">
        <v>80.900000000000006</v>
      </c>
      <c r="Y815" s="46">
        <v>80.900000000000006</v>
      </c>
    </row>
    <row r="816" spans="15:25">
      <c r="O816" s="46">
        <v>81</v>
      </c>
      <c r="Y816" s="46">
        <v>81</v>
      </c>
    </row>
    <row r="817" spans="15:25">
      <c r="O817" s="46">
        <v>81.099999999999994</v>
      </c>
      <c r="Y817" s="46">
        <v>81.099999999999994</v>
      </c>
    </row>
    <row r="818" spans="15:25">
      <c r="O818" s="46">
        <v>81.2</v>
      </c>
      <c r="Y818" s="46">
        <v>81.2</v>
      </c>
    </row>
    <row r="819" spans="15:25">
      <c r="O819" s="46">
        <v>81.3</v>
      </c>
      <c r="Y819" s="46">
        <v>81.3</v>
      </c>
    </row>
    <row r="820" spans="15:25">
      <c r="O820" s="46">
        <v>81.400000000000006</v>
      </c>
      <c r="Y820" s="46">
        <v>81.400000000000006</v>
      </c>
    </row>
    <row r="821" spans="15:25">
      <c r="O821" s="46">
        <v>81.5</v>
      </c>
      <c r="Y821" s="46">
        <v>81.5</v>
      </c>
    </row>
    <row r="822" spans="15:25">
      <c r="O822" s="46">
        <v>81.599999999999994</v>
      </c>
      <c r="Y822" s="46">
        <v>81.599999999999994</v>
      </c>
    </row>
    <row r="823" spans="15:25">
      <c r="O823" s="46">
        <v>81.7</v>
      </c>
      <c r="Y823" s="46">
        <v>81.7</v>
      </c>
    </row>
    <row r="824" spans="15:25">
      <c r="O824" s="46">
        <v>81.8</v>
      </c>
      <c r="Y824" s="46">
        <v>81.8</v>
      </c>
    </row>
    <row r="825" spans="15:25">
      <c r="O825" s="46">
        <v>81.900000000000006</v>
      </c>
      <c r="Y825" s="46">
        <v>81.900000000000006</v>
      </c>
    </row>
    <row r="826" spans="15:25">
      <c r="O826" s="46">
        <v>82</v>
      </c>
      <c r="Y826" s="46">
        <v>82</v>
      </c>
    </row>
    <row r="827" spans="15:25">
      <c r="O827" s="46">
        <v>82.1</v>
      </c>
      <c r="Y827" s="46">
        <v>82.1</v>
      </c>
    </row>
    <row r="828" spans="15:25">
      <c r="O828" s="46">
        <v>82.2</v>
      </c>
      <c r="Y828" s="46">
        <v>82.2</v>
      </c>
    </row>
    <row r="829" spans="15:25">
      <c r="O829" s="46">
        <v>82.3</v>
      </c>
      <c r="Y829" s="46">
        <v>82.3</v>
      </c>
    </row>
    <row r="830" spans="15:25">
      <c r="O830" s="46">
        <v>82.4</v>
      </c>
      <c r="Y830" s="46">
        <v>82.4</v>
      </c>
    </row>
    <row r="831" spans="15:25">
      <c r="O831" s="46">
        <v>82.5</v>
      </c>
      <c r="Y831" s="46">
        <v>82.5</v>
      </c>
    </row>
    <row r="832" spans="15:25">
      <c r="O832" s="46">
        <v>82.6</v>
      </c>
      <c r="Y832" s="46">
        <v>82.6</v>
      </c>
    </row>
    <row r="833" spans="15:25">
      <c r="O833" s="46">
        <v>82.7</v>
      </c>
      <c r="Y833" s="46">
        <v>82.7</v>
      </c>
    </row>
    <row r="834" spans="15:25">
      <c r="O834" s="46">
        <v>82.8</v>
      </c>
      <c r="Y834" s="46">
        <v>82.8</v>
      </c>
    </row>
    <row r="835" spans="15:25">
      <c r="O835" s="46">
        <v>82.9</v>
      </c>
      <c r="Y835" s="46">
        <v>82.9</v>
      </c>
    </row>
    <row r="836" spans="15:25">
      <c r="O836" s="46">
        <v>83</v>
      </c>
      <c r="Y836" s="46">
        <v>83</v>
      </c>
    </row>
    <row r="837" spans="15:25">
      <c r="O837" s="46">
        <v>83.1</v>
      </c>
      <c r="Y837" s="46">
        <v>83.1</v>
      </c>
    </row>
    <row r="838" spans="15:25">
      <c r="O838" s="46">
        <v>83.2</v>
      </c>
      <c r="Y838" s="46">
        <v>83.2</v>
      </c>
    </row>
    <row r="839" spans="15:25">
      <c r="O839" s="46">
        <v>83.3</v>
      </c>
      <c r="Y839" s="46">
        <v>83.3</v>
      </c>
    </row>
    <row r="840" spans="15:25">
      <c r="O840" s="46">
        <v>83.4</v>
      </c>
      <c r="Y840" s="46">
        <v>83.4</v>
      </c>
    </row>
    <row r="841" spans="15:25">
      <c r="O841" s="46">
        <v>83.5</v>
      </c>
      <c r="Y841" s="46">
        <v>83.5</v>
      </c>
    </row>
    <row r="842" spans="15:25">
      <c r="O842" s="46">
        <v>83.6</v>
      </c>
      <c r="Y842" s="46">
        <v>83.6</v>
      </c>
    </row>
    <row r="843" spans="15:25">
      <c r="O843" s="46">
        <v>83.7</v>
      </c>
      <c r="Y843" s="46">
        <v>83.7</v>
      </c>
    </row>
    <row r="844" spans="15:25">
      <c r="O844" s="46">
        <v>83.8</v>
      </c>
      <c r="Y844" s="46">
        <v>83.8</v>
      </c>
    </row>
    <row r="845" spans="15:25">
      <c r="O845" s="46">
        <v>83.9</v>
      </c>
      <c r="Y845" s="46">
        <v>83.9</v>
      </c>
    </row>
    <row r="846" spans="15:25">
      <c r="O846" s="46">
        <v>84</v>
      </c>
      <c r="Y846" s="46">
        <v>84</v>
      </c>
    </row>
    <row r="847" spans="15:25">
      <c r="O847" s="46">
        <v>84.1</v>
      </c>
      <c r="Y847" s="46">
        <v>84.1</v>
      </c>
    </row>
    <row r="848" spans="15:25">
      <c r="O848" s="46">
        <v>84.2</v>
      </c>
      <c r="Y848" s="46">
        <v>84.2</v>
      </c>
    </row>
    <row r="849" spans="15:25">
      <c r="O849" s="46">
        <v>84.3</v>
      </c>
      <c r="Y849" s="46">
        <v>84.3</v>
      </c>
    </row>
    <row r="850" spans="15:25">
      <c r="O850" s="46">
        <v>84.4</v>
      </c>
      <c r="Y850" s="46">
        <v>84.4</v>
      </c>
    </row>
    <row r="851" spans="15:25">
      <c r="O851" s="46">
        <v>84.5</v>
      </c>
      <c r="Y851" s="46">
        <v>84.5</v>
      </c>
    </row>
    <row r="852" spans="15:25">
      <c r="O852" s="46">
        <v>84.6</v>
      </c>
      <c r="Y852" s="46">
        <v>84.6</v>
      </c>
    </row>
    <row r="853" spans="15:25">
      <c r="O853" s="46">
        <v>84.7</v>
      </c>
      <c r="Y853" s="46">
        <v>84.7</v>
      </c>
    </row>
    <row r="854" spans="15:25">
      <c r="O854" s="46">
        <v>84.8</v>
      </c>
      <c r="Y854" s="46">
        <v>84.8</v>
      </c>
    </row>
    <row r="855" spans="15:25">
      <c r="O855" s="46">
        <v>84.9</v>
      </c>
      <c r="Y855" s="46">
        <v>84.9</v>
      </c>
    </row>
    <row r="856" spans="15:25">
      <c r="O856" s="46">
        <v>85</v>
      </c>
      <c r="Y856" s="46">
        <v>85</v>
      </c>
    </row>
    <row r="857" spans="15:25">
      <c r="O857" s="46">
        <v>85.1</v>
      </c>
      <c r="Y857" s="46">
        <v>85.1</v>
      </c>
    </row>
    <row r="858" spans="15:25">
      <c r="O858" s="46">
        <v>85.2</v>
      </c>
      <c r="Y858" s="46">
        <v>85.2</v>
      </c>
    </row>
    <row r="859" spans="15:25">
      <c r="O859" s="46">
        <v>85.3</v>
      </c>
      <c r="Y859" s="46">
        <v>85.3</v>
      </c>
    </row>
    <row r="860" spans="15:25">
      <c r="O860" s="46">
        <v>85.4</v>
      </c>
      <c r="Y860" s="46">
        <v>85.4</v>
      </c>
    </row>
    <row r="861" spans="15:25">
      <c r="O861" s="46">
        <v>85.5</v>
      </c>
      <c r="Y861" s="46">
        <v>85.5</v>
      </c>
    </row>
    <row r="862" spans="15:25">
      <c r="O862" s="46">
        <v>85.6</v>
      </c>
      <c r="Y862" s="46">
        <v>85.6</v>
      </c>
    </row>
    <row r="863" spans="15:25">
      <c r="O863" s="46">
        <v>85.7</v>
      </c>
      <c r="Y863" s="46">
        <v>85.7</v>
      </c>
    </row>
    <row r="864" spans="15:25">
      <c r="O864" s="46">
        <v>85.8</v>
      </c>
      <c r="Y864" s="46">
        <v>85.8</v>
      </c>
    </row>
    <row r="865" spans="15:25">
      <c r="O865" s="46">
        <v>85.9</v>
      </c>
      <c r="Y865" s="46">
        <v>85.9</v>
      </c>
    </row>
    <row r="866" spans="15:25">
      <c r="O866" s="46">
        <v>86</v>
      </c>
      <c r="Y866" s="46">
        <v>86</v>
      </c>
    </row>
    <row r="867" spans="15:25">
      <c r="O867" s="46">
        <v>86.1</v>
      </c>
      <c r="Y867" s="46">
        <v>86.1</v>
      </c>
    </row>
    <row r="868" spans="15:25">
      <c r="O868" s="46">
        <v>86.2</v>
      </c>
      <c r="Y868" s="46">
        <v>86.2</v>
      </c>
    </row>
    <row r="869" spans="15:25">
      <c r="O869" s="46">
        <v>86.3</v>
      </c>
      <c r="Y869" s="46">
        <v>86.3</v>
      </c>
    </row>
    <row r="870" spans="15:25">
      <c r="O870" s="46">
        <v>86.4</v>
      </c>
      <c r="Y870" s="46">
        <v>86.4</v>
      </c>
    </row>
    <row r="871" spans="15:25">
      <c r="O871" s="46">
        <v>86.5</v>
      </c>
      <c r="Y871" s="46">
        <v>86.5</v>
      </c>
    </row>
    <row r="872" spans="15:25">
      <c r="O872" s="46">
        <v>86.6</v>
      </c>
      <c r="Y872" s="46">
        <v>86.6</v>
      </c>
    </row>
    <row r="873" spans="15:25">
      <c r="O873" s="46">
        <v>86.7</v>
      </c>
      <c r="Y873" s="46">
        <v>86.7</v>
      </c>
    </row>
    <row r="874" spans="15:25">
      <c r="O874" s="46">
        <v>86.8</v>
      </c>
      <c r="Y874" s="46">
        <v>86.8</v>
      </c>
    </row>
    <row r="875" spans="15:25">
      <c r="O875" s="46">
        <v>86.9</v>
      </c>
      <c r="Y875" s="46">
        <v>86.9</v>
      </c>
    </row>
    <row r="876" spans="15:25">
      <c r="O876" s="46">
        <v>87</v>
      </c>
      <c r="Y876" s="46">
        <v>87</v>
      </c>
    </row>
    <row r="877" spans="15:25">
      <c r="O877" s="46">
        <v>87.1</v>
      </c>
      <c r="Y877" s="46">
        <v>87.1</v>
      </c>
    </row>
    <row r="878" spans="15:25">
      <c r="O878" s="46">
        <v>87.2</v>
      </c>
      <c r="Y878" s="46">
        <v>87.2</v>
      </c>
    </row>
    <row r="879" spans="15:25">
      <c r="O879" s="46">
        <v>87.3</v>
      </c>
      <c r="Y879" s="46">
        <v>87.3</v>
      </c>
    </row>
    <row r="880" spans="15:25">
      <c r="O880" s="46">
        <v>87.4</v>
      </c>
      <c r="Y880" s="46">
        <v>87.4</v>
      </c>
    </row>
    <row r="881" spans="15:25">
      <c r="O881" s="46">
        <v>87.5</v>
      </c>
      <c r="Y881" s="46">
        <v>87.5</v>
      </c>
    </row>
    <row r="882" spans="15:25">
      <c r="O882" s="46">
        <v>87.6</v>
      </c>
      <c r="Y882" s="46">
        <v>87.6</v>
      </c>
    </row>
    <row r="883" spans="15:25">
      <c r="O883" s="46">
        <v>87.7</v>
      </c>
      <c r="Y883" s="46">
        <v>87.7</v>
      </c>
    </row>
    <row r="884" spans="15:25">
      <c r="O884" s="46">
        <v>87.8</v>
      </c>
      <c r="Y884" s="46">
        <v>87.8</v>
      </c>
    </row>
    <row r="885" spans="15:25">
      <c r="O885" s="46">
        <v>87.9</v>
      </c>
      <c r="Y885" s="46">
        <v>87.9</v>
      </c>
    </row>
    <row r="886" spans="15:25">
      <c r="O886" s="46">
        <v>88</v>
      </c>
      <c r="Y886" s="46">
        <v>88</v>
      </c>
    </row>
    <row r="887" spans="15:25">
      <c r="O887" s="46">
        <v>88.1</v>
      </c>
      <c r="Y887" s="46">
        <v>88.1</v>
      </c>
    </row>
    <row r="888" spans="15:25">
      <c r="O888" s="46">
        <v>88.2</v>
      </c>
      <c r="Y888" s="46">
        <v>88.2</v>
      </c>
    </row>
    <row r="889" spans="15:25">
      <c r="O889" s="46">
        <v>88.3</v>
      </c>
      <c r="Y889" s="46">
        <v>88.3</v>
      </c>
    </row>
    <row r="890" spans="15:25">
      <c r="O890" s="46">
        <v>88.4</v>
      </c>
      <c r="Y890" s="46">
        <v>88.4</v>
      </c>
    </row>
    <row r="891" spans="15:25">
      <c r="O891" s="46">
        <v>88.5</v>
      </c>
      <c r="Y891" s="46">
        <v>88.5</v>
      </c>
    </row>
    <row r="892" spans="15:25">
      <c r="O892" s="46">
        <v>88.6</v>
      </c>
      <c r="Y892" s="46">
        <v>88.6</v>
      </c>
    </row>
    <row r="893" spans="15:25">
      <c r="O893" s="46">
        <v>88.7</v>
      </c>
      <c r="Y893" s="46">
        <v>88.7</v>
      </c>
    </row>
    <row r="894" spans="15:25">
      <c r="O894" s="46">
        <v>88.8</v>
      </c>
      <c r="Y894" s="46">
        <v>88.8</v>
      </c>
    </row>
    <row r="895" spans="15:25">
      <c r="O895" s="46">
        <v>88.9</v>
      </c>
      <c r="Y895" s="46">
        <v>88.9</v>
      </c>
    </row>
    <row r="896" spans="15:25">
      <c r="O896" s="46">
        <v>89</v>
      </c>
      <c r="Y896" s="46">
        <v>89</v>
      </c>
    </row>
    <row r="897" spans="15:25">
      <c r="O897" s="46">
        <v>89.1</v>
      </c>
      <c r="Y897" s="46">
        <v>89.1</v>
      </c>
    </row>
    <row r="898" spans="15:25">
      <c r="O898" s="46">
        <v>89.2</v>
      </c>
      <c r="Y898" s="46">
        <v>89.2</v>
      </c>
    </row>
    <row r="899" spans="15:25">
      <c r="O899" s="46">
        <v>89.3</v>
      </c>
      <c r="Y899" s="46">
        <v>89.3</v>
      </c>
    </row>
    <row r="900" spans="15:25">
      <c r="O900" s="46">
        <v>89.4</v>
      </c>
      <c r="Y900" s="46">
        <v>89.4</v>
      </c>
    </row>
    <row r="901" spans="15:25">
      <c r="O901" s="46">
        <v>89.5</v>
      </c>
      <c r="Y901" s="46">
        <v>89.5</v>
      </c>
    </row>
    <row r="902" spans="15:25">
      <c r="O902" s="46">
        <v>89.6</v>
      </c>
      <c r="Y902" s="46">
        <v>89.6</v>
      </c>
    </row>
    <row r="903" spans="15:25">
      <c r="O903" s="46">
        <v>89.7</v>
      </c>
      <c r="Y903" s="46">
        <v>89.7</v>
      </c>
    </row>
    <row r="904" spans="15:25">
      <c r="O904" s="46">
        <v>89.8</v>
      </c>
      <c r="Y904" s="46">
        <v>89.8</v>
      </c>
    </row>
    <row r="905" spans="15:25">
      <c r="O905" s="46">
        <v>89.9</v>
      </c>
      <c r="Y905" s="46">
        <v>89.9</v>
      </c>
    </row>
    <row r="906" spans="15:25">
      <c r="O906" s="46">
        <v>90</v>
      </c>
      <c r="Y906" s="46">
        <v>90</v>
      </c>
    </row>
    <row r="907" spans="15:25">
      <c r="O907" s="46">
        <v>90.1</v>
      </c>
      <c r="Y907" s="46">
        <v>90.1</v>
      </c>
    </row>
    <row r="908" spans="15:25">
      <c r="O908" s="46">
        <v>90.2</v>
      </c>
      <c r="Y908" s="46">
        <v>90.2</v>
      </c>
    </row>
    <row r="909" spans="15:25">
      <c r="O909" s="46">
        <v>90.3</v>
      </c>
      <c r="Y909" s="46">
        <v>90.3</v>
      </c>
    </row>
    <row r="910" spans="15:25">
      <c r="O910" s="46">
        <v>90.4</v>
      </c>
      <c r="Y910" s="46">
        <v>90.4</v>
      </c>
    </row>
    <row r="911" spans="15:25">
      <c r="O911" s="46">
        <v>90.5</v>
      </c>
      <c r="Y911" s="46">
        <v>90.5</v>
      </c>
    </row>
    <row r="912" spans="15:25">
      <c r="O912" s="46">
        <v>90.6</v>
      </c>
      <c r="Y912" s="46">
        <v>90.6</v>
      </c>
    </row>
    <row r="913" spans="15:25">
      <c r="O913" s="46">
        <v>90.7</v>
      </c>
      <c r="Y913" s="46">
        <v>90.7</v>
      </c>
    </row>
    <row r="914" spans="15:25">
      <c r="O914" s="46">
        <v>90.8</v>
      </c>
      <c r="Y914" s="46">
        <v>90.8</v>
      </c>
    </row>
    <row r="915" spans="15:25">
      <c r="O915" s="46">
        <v>90.9</v>
      </c>
      <c r="Y915" s="46">
        <v>90.9</v>
      </c>
    </row>
    <row r="916" spans="15:25">
      <c r="O916" s="46">
        <v>91</v>
      </c>
      <c r="Y916" s="46">
        <v>91</v>
      </c>
    </row>
    <row r="917" spans="15:25">
      <c r="O917" s="46">
        <v>91.1</v>
      </c>
      <c r="Y917" s="46">
        <v>91.1</v>
      </c>
    </row>
    <row r="918" spans="15:25">
      <c r="O918" s="46">
        <v>91.2</v>
      </c>
      <c r="Y918" s="46">
        <v>91.2</v>
      </c>
    </row>
    <row r="919" spans="15:25">
      <c r="O919" s="46">
        <v>91.3</v>
      </c>
      <c r="Y919" s="46">
        <v>91.3</v>
      </c>
    </row>
    <row r="920" spans="15:25">
      <c r="O920" s="46">
        <v>91.4</v>
      </c>
      <c r="Y920" s="46">
        <v>91.4</v>
      </c>
    </row>
    <row r="921" spans="15:25">
      <c r="O921" s="46">
        <v>91.5</v>
      </c>
      <c r="Y921" s="46">
        <v>91.5</v>
      </c>
    </row>
    <row r="922" spans="15:25">
      <c r="O922" s="46">
        <v>91.6</v>
      </c>
      <c r="Y922" s="46">
        <v>91.6</v>
      </c>
    </row>
    <row r="923" spans="15:25">
      <c r="O923" s="46">
        <v>91.7</v>
      </c>
      <c r="Y923" s="46">
        <v>91.7</v>
      </c>
    </row>
    <row r="924" spans="15:25">
      <c r="O924" s="46">
        <v>91.8</v>
      </c>
      <c r="Y924" s="46">
        <v>91.8</v>
      </c>
    </row>
    <row r="925" spans="15:25">
      <c r="O925" s="46">
        <v>91.9</v>
      </c>
      <c r="Y925" s="46">
        <v>91.9</v>
      </c>
    </row>
    <row r="926" spans="15:25">
      <c r="O926" s="46">
        <v>92</v>
      </c>
      <c r="Y926" s="46">
        <v>92</v>
      </c>
    </row>
    <row r="927" spans="15:25">
      <c r="O927" s="46">
        <v>92.1</v>
      </c>
      <c r="Y927" s="46">
        <v>92.1</v>
      </c>
    </row>
    <row r="928" spans="15:25">
      <c r="O928" s="46">
        <v>92.2</v>
      </c>
      <c r="Y928" s="46">
        <v>92.2</v>
      </c>
    </row>
    <row r="929" spans="15:25">
      <c r="O929" s="46">
        <v>92.3</v>
      </c>
      <c r="Y929" s="46">
        <v>92.3</v>
      </c>
    </row>
    <row r="930" spans="15:25">
      <c r="O930" s="46">
        <v>92.4</v>
      </c>
      <c r="Y930" s="46">
        <v>92.4</v>
      </c>
    </row>
    <row r="931" spans="15:25">
      <c r="O931" s="46">
        <v>92.5</v>
      </c>
      <c r="Y931" s="46">
        <v>92.5</v>
      </c>
    </row>
    <row r="932" spans="15:25">
      <c r="O932" s="46">
        <v>92.6</v>
      </c>
      <c r="Y932" s="46">
        <v>92.6</v>
      </c>
    </row>
    <row r="933" spans="15:25">
      <c r="O933" s="46">
        <v>92.7</v>
      </c>
      <c r="Y933" s="46">
        <v>92.7</v>
      </c>
    </row>
    <row r="934" spans="15:25">
      <c r="O934" s="46">
        <v>92.8</v>
      </c>
      <c r="Y934" s="46">
        <v>92.8</v>
      </c>
    </row>
    <row r="935" spans="15:25">
      <c r="O935" s="46">
        <v>92.9</v>
      </c>
      <c r="Y935" s="46">
        <v>92.9</v>
      </c>
    </row>
    <row r="936" spans="15:25">
      <c r="O936" s="46">
        <v>93</v>
      </c>
      <c r="Y936" s="46">
        <v>93</v>
      </c>
    </row>
    <row r="937" spans="15:25">
      <c r="O937" s="46">
        <v>93.1</v>
      </c>
      <c r="Y937" s="46">
        <v>93.1</v>
      </c>
    </row>
    <row r="938" spans="15:25">
      <c r="O938" s="46">
        <v>93.2</v>
      </c>
      <c r="Y938" s="46">
        <v>93.2</v>
      </c>
    </row>
    <row r="939" spans="15:25">
      <c r="O939" s="46">
        <v>93.3</v>
      </c>
      <c r="Y939" s="46">
        <v>93.3</v>
      </c>
    </row>
    <row r="940" spans="15:25">
      <c r="O940" s="46">
        <v>93.4</v>
      </c>
      <c r="Y940" s="46">
        <v>93.4</v>
      </c>
    </row>
    <row r="941" spans="15:25">
      <c r="O941" s="46">
        <v>93.5</v>
      </c>
      <c r="Y941" s="46">
        <v>93.5</v>
      </c>
    </row>
    <row r="942" spans="15:25">
      <c r="O942" s="46">
        <v>93.6</v>
      </c>
      <c r="Y942" s="46">
        <v>93.6</v>
      </c>
    </row>
    <row r="943" spans="15:25">
      <c r="O943" s="46">
        <v>93.7</v>
      </c>
      <c r="Y943" s="46">
        <v>93.7</v>
      </c>
    </row>
    <row r="944" spans="15:25">
      <c r="O944" s="46">
        <v>93.8</v>
      </c>
      <c r="Y944" s="46">
        <v>93.8</v>
      </c>
    </row>
    <row r="945" spans="15:25">
      <c r="O945" s="46">
        <v>93.9</v>
      </c>
      <c r="Y945" s="46">
        <v>93.9</v>
      </c>
    </row>
    <row r="946" spans="15:25">
      <c r="O946" s="46">
        <v>94</v>
      </c>
      <c r="Y946" s="46">
        <v>94</v>
      </c>
    </row>
    <row r="947" spans="15:25">
      <c r="O947" s="46">
        <v>94.1</v>
      </c>
      <c r="Y947" s="46">
        <v>94.1</v>
      </c>
    </row>
    <row r="948" spans="15:25">
      <c r="O948" s="46">
        <v>94.2</v>
      </c>
      <c r="Y948" s="46">
        <v>94.2</v>
      </c>
    </row>
    <row r="949" spans="15:25">
      <c r="O949" s="46">
        <v>94.3</v>
      </c>
      <c r="Y949" s="46">
        <v>94.3</v>
      </c>
    </row>
    <row r="950" spans="15:25">
      <c r="O950" s="46">
        <v>94.4</v>
      </c>
      <c r="Y950" s="46">
        <v>94.4</v>
      </c>
    </row>
    <row r="951" spans="15:25">
      <c r="O951" s="46">
        <v>94.5</v>
      </c>
      <c r="Y951" s="46">
        <v>94.5</v>
      </c>
    </row>
    <row r="952" spans="15:25">
      <c r="O952" s="46">
        <v>94.6</v>
      </c>
      <c r="Y952" s="46">
        <v>94.6</v>
      </c>
    </row>
    <row r="953" spans="15:25">
      <c r="O953" s="46">
        <v>94.7</v>
      </c>
      <c r="Y953" s="46">
        <v>94.7</v>
      </c>
    </row>
    <row r="954" spans="15:25">
      <c r="O954" s="46">
        <v>94.8</v>
      </c>
      <c r="Y954" s="46">
        <v>94.8</v>
      </c>
    </row>
    <row r="955" spans="15:25">
      <c r="O955" s="46">
        <v>94.9</v>
      </c>
      <c r="Y955" s="46">
        <v>94.9</v>
      </c>
    </row>
    <row r="956" spans="15:25">
      <c r="O956" s="46">
        <v>95</v>
      </c>
      <c r="Y956" s="46">
        <v>95</v>
      </c>
    </row>
    <row r="957" spans="15:25">
      <c r="O957" s="46">
        <v>95.1</v>
      </c>
      <c r="Y957" s="46">
        <v>95.1</v>
      </c>
    </row>
    <row r="958" spans="15:25">
      <c r="O958" s="46">
        <v>95.2</v>
      </c>
      <c r="Y958" s="46">
        <v>95.2</v>
      </c>
    </row>
    <row r="959" spans="15:25">
      <c r="O959" s="46">
        <v>95.3</v>
      </c>
      <c r="Y959" s="46">
        <v>95.3</v>
      </c>
    </row>
    <row r="960" spans="15:25">
      <c r="O960" s="46">
        <v>95.4</v>
      </c>
      <c r="Y960" s="46">
        <v>95.4</v>
      </c>
    </row>
    <row r="961" spans="15:25">
      <c r="O961" s="46">
        <v>95.5</v>
      </c>
      <c r="Y961" s="46">
        <v>95.5</v>
      </c>
    </row>
    <row r="962" spans="15:25">
      <c r="O962" s="46">
        <v>95.6</v>
      </c>
      <c r="Y962" s="46">
        <v>95.6</v>
      </c>
    </row>
    <row r="963" spans="15:25">
      <c r="O963" s="46">
        <v>95.7</v>
      </c>
      <c r="Y963" s="46">
        <v>95.7</v>
      </c>
    </row>
    <row r="964" spans="15:25">
      <c r="O964" s="46">
        <v>95.8</v>
      </c>
      <c r="Y964" s="46">
        <v>95.8</v>
      </c>
    </row>
    <row r="965" spans="15:25">
      <c r="O965" s="46">
        <v>95.9</v>
      </c>
      <c r="Y965" s="46">
        <v>95.9</v>
      </c>
    </row>
    <row r="966" spans="15:25">
      <c r="O966" s="46">
        <v>96</v>
      </c>
      <c r="Y966" s="46">
        <v>96</v>
      </c>
    </row>
    <row r="967" spans="15:25">
      <c r="O967" s="46">
        <v>96.1</v>
      </c>
      <c r="Y967" s="46">
        <v>96.1</v>
      </c>
    </row>
    <row r="968" spans="15:25">
      <c r="O968" s="46">
        <v>96.2</v>
      </c>
      <c r="Y968" s="46">
        <v>96.2</v>
      </c>
    </row>
    <row r="969" spans="15:25">
      <c r="O969" s="46">
        <v>96.3</v>
      </c>
      <c r="Y969" s="46">
        <v>96.3</v>
      </c>
    </row>
    <row r="970" spans="15:25">
      <c r="O970" s="46">
        <v>96.4</v>
      </c>
      <c r="Y970" s="46">
        <v>96.4</v>
      </c>
    </row>
    <row r="971" spans="15:25">
      <c r="O971" s="46">
        <v>96.5</v>
      </c>
      <c r="Y971" s="46">
        <v>96.5</v>
      </c>
    </row>
    <row r="972" spans="15:25">
      <c r="O972" s="46">
        <v>96.6</v>
      </c>
      <c r="Y972" s="46">
        <v>96.6</v>
      </c>
    </row>
    <row r="973" spans="15:25">
      <c r="O973" s="46">
        <v>96.7</v>
      </c>
      <c r="Y973" s="46">
        <v>96.7</v>
      </c>
    </row>
    <row r="974" spans="15:25">
      <c r="O974" s="46">
        <v>96.8</v>
      </c>
      <c r="Y974" s="46">
        <v>96.8</v>
      </c>
    </row>
    <row r="975" spans="15:25">
      <c r="O975" s="46">
        <v>96.9</v>
      </c>
      <c r="Y975" s="46">
        <v>96.9</v>
      </c>
    </row>
    <row r="976" spans="15:25">
      <c r="O976" s="46">
        <v>97</v>
      </c>
      <c r="Y976" s="46">
        <v>97</v>
      </c>
    </row>
    <row r="977" spans="15:25">
      <c r="O977" s="46">
        <v>97.1</v>
      </c>
      <c r="Y977" s="46">
        <v>97.1</v>
      </c>
    </row>
    <row r="978" spans="15:25">
      <c r="O978" s="46">
        <v>97.2</v>
      </c>
      <c r="Y978" s="46">
        <v>97.2</v>
      </c>
    </row>
    <row r="979" spans="15:25">
      <c r="O979" s="46">
        <v>97.3</v>
      </c>
      <c r="Y979" s="46">
        <v>97.3</v>
      </c>
    </row>
    <row r="980" spans="15:25">
      <c r="O980" s="46">
        <v>97.4</v>
      </c>
      <c r="Y980" s="46">
        <v>97.4</v>
      </c>
    </row>
    <row r="981" spans="15:25">
      <c r="O981" s="46">
        <v>97.5</v>
      </c>
      <c r="Y981" s="46">
        <v>97.5</v>
      </c>
    </row>
    <row r="982" spans="15:25">
      <c r="O982" s="46">
        <v>97.6</v>
      </c>
      <c r="Y982" s="46">
        <v>97.6</v>
      </c>
    </row>
    <row r="983" spans="15:25">
      <c r="O983" s="46">
        <v>97.7</v>
      </c>
      <c r="Y983" s="46">
        <v>97.7</v>
      </c>
    </row>
    <row r="984" spans="15:25">
      <c r="O984" s="46">
        <v>97.8</v>
      </c>
      <c r="Y984" s="46">
        <v>97.8</v>
      </c>
    </row>
    <row r="985" spans="15:25">
      <c r="O985" s="46">
        <v>97.9</v>
      </c>
      <c r="Y985" s="46">
        <v>97.9</v>
      </c>
    </row>
    <row r="986" spans="15:25">
      <c r="O986" s="46">
        <v>98</v>
      </c>
      <c r="Y986" s="46">
        <v>98</v>
      </c>
    </row>
    <row r="987" spans="15:25">
      <c r="O987" s="46">
        <v>98.1</v>
      </c>
      <c r="Y987" s="46">
        <v>98.1</v>
      </c>
    </row>
    <row r="988" spans="15:25">
      <c r="O988" s="46">
        <v>98.2</v>
      </c>
      <c r="Y988" s="46">
        <v>98.2</v>
      </c>
    </row>
    <row r="989" spans="15:25">
      <c r="O989" s="46">
        <v>98.3</v>
      </c>
      <c r="Y989" s="46">
        <v>98.3</v>
      </c>
    </row>
    <row r="990" spans="15:25">
      <c r="O990" s="46">
        <v>98.4</v>
      </c>
      <c r="Y990" s="46">
        <v>98.4</v>
      </c>
    </row>
    <row r="991" spans="15:25">
      <c r="O991" s="46">
        <v>98.5</v>
      </c>
      <c r="Y991" s="46">
        <v>98.5</v>
      </c>
    </row>
    <row r="992" spans="15:25">
      <c r="O992" s="46">
        <v>98.6</v>
      </c>
      <c r="Y992" s="46">
        <v>98.6</v>
      </c>
    </row>
    <row r="993" spans="15:25">
      <c r="O993" s="46">
        <v>98.7</v>
      </c>
      <c r="Y993" s="46">
        <v>98.7</v>
      </c>
    </row>
    <row r="994" spans="15:25">
      <c r="O994" s="46">
        <v>98.8</v>
      </c>
      <c r="Y994" s="46">
        <v>98.8</v>
      </c>
    </row>
    <row r="995" spans="15:25">
      <c r="O995" s="46">
        <v>98.9</v>
      </c>
      <c r="Y995" s="46">
        <v>98.9</v>
      </c>
    </row>
    <row r="996" spans="15:25">
      <c r="O996" s="46">
        <v>99</v>
      </c>
      <c r="Y996" s="46">
        <v>99</v>
      </c>
    </row>
    <row r="997" spans="15:25">
      <c r="O997" s="46">
        <v>99.1</v>
      </c>
      <c r="Y997" s="46">
        <v>99.1</v>
      </c>
    </row>
    <row r="998" spans="15:25">
      <c r="O998" s="46">
        <v>99.2</v>
      </c>
      <c r="Y998" s="46">
        <v>99.2</v>
      </c>
    </row>
    <row r="999" spans="15:25">
      <c r="O999" s="46">
        <v>99.3</v>
      </c>
      <c r="Y999" s="46">
        <v>99.3</v>
      </c>
    </row>
    <row r="1000" spans="15:25">
      <c r="O1000" s="46">
        <v>99.4</v>
      </c>
      <c r="Y1000" s="46">
        <v>99.4</v>
      </c>
    </row>
    <row r="1001" spans="15:25">
      <c r="O1001" s="46">
        <v>99.5</v>
      </c>
      <c r="Y1001" s="46">
        <v>99.5</v>
      </c>
    </row>
    <row r="1002" spans="15:25">
      <c r="O1002" s="46">
        <v>99.6</v>
      </c>
      <c r="Y1002" s="46">
        <v>99.6</v>
      </c>
    </row>
    <row r="1003" spans="15:25">
      <c r="O1003" s="46">
        <v>99.7</v>
      </c>
      <c r="Y1003" s="46">
        <v>99.7</v>
      </c>
    </row>
    <row r="1004" spans="15:25">
      <c r="O1004" s="46">
        <v>99.8</v>
      </c>
      <c r="Y1004" s="46">
        <v>99.8</v>
      </c>
    </row>
    <row r="1005" spans="15:25">
      <c r="O1005" s="46">
        <v>99.9</v>
      </c>
      <c r="Y1005" s="46">
        <v>99.9</v>
      </c>
    </row>
  </sheetData>
  <sheetProtection password="CD8C" sheet="1" objects="1" scenarios="1"/>
  <sortState ref="AE7:AF105">
    <sortCondition ref="AE7:AE105"/>
  </sortState>
  <phoneticPr fontId="1" type="noConversion"/>
  <conditionalFormatting sqref="A27">
    <cfRule type="containsText" dxfId="13" priority="5" operator="containsText" text="This H value does indicate signifiant heterogeneity.">
      <formula>NOT(ISERROR(SEARCH("This H value does indicate signifiant heterogeneity.",A27)))</formula>
    </cfRule>
    <cfRule type="containsText" dxfId="12" priority="4" operator="containsText" text="This H value does indicate significant heterogeneity.">
      <formula>NOT(ISERROR(SEARCH("This H value does indicate significant heterogeneity.",A27)))</formula>
    </cfRule>
    <cfRule type="containsText" dxfId="11" priority="1" operator="containsText" text="This H value does indicate significant heterogeneity.">
      <formula>NOT(ISERROR(SEARCH("This H value does indicate significant heterogeneity.",A27)))</formula>
    </cfRule>
  </conditionalFormatting>
  <conditionalFormatting sqref="A34">
    <cfRule type="containsText" dxfId="10" priority="2" operator="containsText" text="This R value does indicate significant heterogeneity.">
      <formula>NOT(ISERROR(SEARCH("This R value does indicate significant heterogeneity.",A34)))</formula>
    </cfRule>
  </conditionalFormatting>
  <pageMargins left="0.75" right="0.75" top="1" bottom="1" header="0.5" footer="0.5"/>
  <pageSetup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P1005"/>
  <sheetViews>
    <sheetView showGridLines="0" showRowColHeaders="0" zoomScaleNormal="100" workbookViewId="0">
      <selection activeCell="B6" sqref="B6"/>
    </sheetView>
  </sheetViews>
  <sheetFormatPr defaultColWidth="9.140625" defaultRowHeight="12.75"/>
  <cols>
    <col min="1" max="1" width="79" bestFit="1" customWidth="1"/>
    <col min="2" max="2" width="13.140625" customWidth="1"/>
    <col min="5" max="5" width="17.28515625" bestFit="1" customWidth="1"/>
    <col min="6" max="6" width="17.28515625" style="44" customWidth="1"/>
    <col min="7" max="8" width="17.28515625" style="45" customWidth="1"/>
    <col min="9" max="9" width="21.140625" style="45" bestFit="1" customWidth="1"/>
    <col min="10" max="10" width="17.28515625" style="45" customWidth="1"/>
    <col min="11" max="11" width="21" style="46" bestFit="1" customWidth="1"/>
    <col min="12" max="12" width="17.42578125" style="45" bestFit="1" customWidth="1"/>
    <col min="13" max="13" width="9.140625" style="45"/>
    <col min="14" max="14" width="11.5703125" style="45" bestFit="1" customWidth="1"/>
    <col min="15" max="15" width="9.85546875" style="45" bestFit="1" customWidth="1"/>
    <col min="16" max="16" width="18.140625" style="45" bestFit="1" customWidth="1"/>
    <col min="17" max="17" width="11.5703125" style="45" bestFit="1" customWidth="1"/>
    <col min="18" max="18" width="9.85546875" style="45" bestFit="1" customWidth="1"/>
    <col min="19" max="19" width="18.140625" style="45" bestFit="1" customWidth="1"/>
    <col min="20" max="20" width="11.5703125" style="45" bestFit="1" customWidth="1"/>
    <col min="21" max="21" width="9.85546875" style="45" bestFit="1" customWidth="1"/>
    <col min="22" max="22" width="18.140625" style="45" bestFit="1" customWidth="1"/>
    <col min="23" max="23" width="9.140625" style="45"/>
    <col min="24" max="24" width="11.5703125" style="45" bestFit="1" customWidth="1"/>
    <col min="25" max="25" width="9.85546875" style="45" bestFit="1" customWidth="1"/>
    <col min="26" max="26" width="18.140625" style="45" bestFit="1" customWidth="1"/>
    <col min="27" max="27" width="11.5703125" style="45" bestFit="1" customWidth="1"/>
    <col min="28" max="28" width="9.85546875" style="45" bestFit="1" customWidth="1"/>
    <col min="29" max="29" width="18.140625" style="45" bestFit="1" customWidth="1"/>
    <col min="30" max="30" width="11.5703125" style="45" bestFit="1" customWidth="1"/>
    <col min="31" max="31" width="9.85546875" style="45" bestFit="1" customWidth="1"/>
    <col min="32" max="32" width="18.140625" style="45" bestFit="1" customWidth="1"/>
    <col min="33" max="38" width="9.140625" style="44"/>
    <col min="39" max="40" width="9.140625" style="41"/>
    <col min="41" max="42" width="9.140625" style="44"/>
  </cols>
  <sheetData>
    <row r="1" spans="1:32" ht="15.75">
      <c r="A1" s="2" t="s">
        <v>40</v>
      </c>
    </row>
    <row r="2" spans="1:32">
      <c r="A2" s="5" t="s">
        <v>9</v>
      </c>
    </row>
    <row r="3" spans="1:32">
      <c r="A3" s="5"/>
    </row>
    <row r="4" spans="1:32" ht="13.5" thickBot="1">
      <c r="A4" s="20" t="str">
        <f>IF($B$10&lt;$B$8,"Not allowed: the # of container sample results is &lt; to the recommended #", "")</f>
        <v/>
      </c>
    </row>
    <row r="5" spans="1:32" ht="13.5" thickBot="1">
      <c r="D5" s="22" t="s">
        <v>1</v>
      </c>
      <c r="E5" s="11" t="s">
        <v>10</v>
      </c>
      <c r="F5" s="47" t="s">
        <v>4</v>
      </c>
      <c r="G5" s="46" t="s">
        <v>12</v>
      </c>
      <c r="H5" s="46"/>
      <c r="I5" s="48" t="s">
        <v>14</v>
      </c>
      <c r="J5" s="46"/>
      <c r="N5" s="48" t="s">
        <v>29</v>
      </c>
      <c r="X5" s="48" t="s">
        <v>30</v>
      </c>
    </row>
    <row r="6" spans="1:32" ht="13.5" thickBot="1">
      <c r="A6" s="1" t="s">
        <v>13</v>
      </c>
      <c r="B6" s="18"/>
      <c r="D6" s="36"/>
      <c r="E6" s="12">
        <v>1</v>
      </c>
      <c r="F6" s="49" t="e">
        <f>AVERAGE(D6:D105)</f>
        <v>#DIV/0!</v>
      </c>
      <c r="G6" s="46" t="s">
        <v>7</v>
      </c>
      <c r="H6" s="50" t="e">
        <f>IF($B$14="Y",$B$21/$B$19-1.2,$B$21/$B$19-1.1)</f>
        <v>#VALUE!</v>
      </c>
      <c r="I6" s="46" t="s">
        <v>15</v>
      </c>
      <c r="J6" s="46" t="s">
        <v>16</v>
      </c>
      <c r="K6" s="46" t="s">
        <v>17</v>
      </c>
      <c r="L6" s="46" t="s">
        <v>18</v>
      </c>
      <c r="N6" s="46" t="s">
        <v>16</v>
      </c>
      <c r="O6" s="46" t="s">
        <v>23</v>
      </c>
      <c r="P6" s="46" t="s">
        <v>24</v>
      </c>
      <c r="Q6" s="46" t="s">
        <v>16</v>
      </c>
      <c r="R6" s="46" t="s">
        <v>23</v>
      </c>
      <c r="S6" s="46" t="s">
        <v>24</v>
      </c>
      <c r="T6" s="46" t="s">
        <v>16</v>
      </c>
      <c r="U6" s="46" t="s">
        <v>23</v>
      </c>
      <c r="V6" s="46" t="s">
        <v>24</v>
      </c>
      <c r="X6" s="46" t="s">
        <v>16</v>
      </c>
      <c r="Y6" s="46" t="s">
        <v>23</v>
      </c>
      <c r="Z6" s="46" t="s">
        <v>24</v>
      </c>
      <c r="AA6" s="46" t="s">
        <v>16</v>
      </c>
      <c r="AB6" s="46" t="s">
        <v>23</v>
      </c>
      <c r="AC6" s="46" t="s">
        <v>24</v>
      </c>
      <c r="AD6" s="46" t="s">
        <v>16</v>
      </c>
      <c r="AE6" s="46" t="s">
        <v>23</v>
      </c>
      <c r="AF6" s="46" t="s">
        <v>24</v>
      </c>
    </row>
    <row r="7" spans="1:32" ht="13.5" thickBot="1">
      <c r="A7" s="1"/>
      <c r="B7" s="8"/>
      <c r="D7" s="36"/>
      <c r="E7" s="12">
        <v>2</v>
      </c>
      <c r="F7" s="47"/>
      <c r="G7" s="46"/>
      <c r="H7" s="50"/>
      <c r="I7" s="46">
        <v>5</v>
      </c>
      <c r="J7" s="46">
        <v>5</v>
      </c>
      <c r="K7" s="46">
        <v>2.5499999999999998</v>
      </c>
      <c r="L7" s="46">
        <v>2.78</v>
      </c>
      <c r="N7" s="51" t="s">
        <v>28</v>
      </c>
      <c r="O7" s="46">
        <v>0</v>
      </c>
      <c r="P7" s="46">
        <v>5</v>
      </c>
      <c r="Q7" s="52" t="s">
        <v>25</v>
      </c>
      <c r="R7" s="46">
        <v>0</v>
      </c>
      <c r="S7" s="46">
        <v>6</v>
      </c>
      <c r="T7" s="53">
        <v>20</v>
      </c>
      <c r="U7" s="46">
        <v>0</v>
      </c>
      <c r="V7" s="46">
        <v>6</v>
      </c>
      <c r="X7" s="51" t="s">
        <v>28</v>
      </c>
      <c r="Y7" s="46">
        <v>0</v>
      </c>
      <c r="Z7" s="46">
        <v>6</v>
      </c>
      <c r="AA7" s="52" t="s">
        <v>25</v>
      </c>
      <c r="AB7" s="46">
        <v>0</v>
      </c>
      <c r="AC7" s="46">
        <v>6</v>
      </c>
      <c r="AD7" s="53">
        <v>20</v>
      </c>
      <c r="AE7" s="46">
        <v>0</v>
      </c>
      <c r="AF7" s="46">
        <v>7</v>
      </c>
    </row>
    <row r="8" spans="1:32" ht="13.5" thickBot="1">
      <c r="A8" s="1" t="s">
        <v>19</v>
      </c>
      <c r="B8" s="19" t="str">
        <f>IF($B$6&lt;5,"",VLOOKUP($B$6,$I$7:$J$52,2))</f>
        <v/>
      </c>
      <c r="D8" s="36"/>
      <c r="E8" s="12">
        <v>3</v>
      </c>
      <c r="F8" s="47"/>
      <c r="G8" s="46"/>
      <c r="H8" s="46"/>
      <c r="I8" s="46">
        <v>6</v>
      </c>
      <c r="J8" s="46">
        <v>6</v>
      </c>
      <c r="K8" s="46">
        <v>2.2200000000000002</v>
      </c>
      <c r="L8" s="46">
        <v>2.42</v>
      </c>
      <c r="N8" s="46"/>
      <c r="O8" s="46">
        <v>1</v>
      </c>
      <c r="P8" s="46">
        <v>5</v>
      </c>
      <c r="R8" s="46">
        <v>1</v>
      </c>
      <c r="S8" s="46">
        <v>6</v>
      </c>
      <c r="U8" s="46">
        <v>1</v>
      </c>
      <c r="V8" s="46">
        <v>6</v>
      </c>
      <c r="X8" s="46"/>
      <c r="Y8" s="46">
        <v>1</v>
      </c>
      <c r="Z8" s="46">
        <v>6</v>
      </c>
      <c r="AB8" s="46">
        <v>1</v>
      </c>
      <c r="AC8" s="46">
        <v>6</v>
      </c>
      <c r="AE8" s="46">
        <v>1</v>
      </c>
      <c r="AF8" s="46">
        <v>7</v>
      </c>
    </row>
    <row r="9" spans="1:32" ht="13.5" thickBot="1">
      <c r="A9" s="1"/>
      <c r="B9" s="9"/>
      <c r="D9" s="36"/>
      <c r="E9" s="12">
        <v>4</v>
      </c>
      <c r="F9" s="47"/>
      <c r="G9" s="46"/>
      <c r="H9" s="46"/>
      <c r="I9" s="46">
        <v>7</v>
      </c>
      <c r="J9" s="46">
        <v>7</v>
      </c>
      <c r="K9" s="46">
        <v>1.98</v>
      </c>
      <c r="L9" s="46">
        <v>2.17</v>
      </c>
      <c r="N9" s="46"/>
      <c r="O9" s="46">
        <v>2</v>
      </c>
      <c r="P9" s="46">
        <v>7</v>
      </c>
      <c r="R9" s="46">
        <v>2</v>
      </c>
      <c r="S9" s="46">
        <v>8</v>
      </c>
      <c r="U9" s="46">
        <v>2</v>
      </c>
      <c r="V9" s="46">
        <v>9</v>
      </c>
      <c r="X9" s="46"/>
      <c r="Y9" s="46">
        <v>2</v>
      </c>
      <c r="Z9" s="46">
        <v>8</v>
      </c>
      <c r="AB9" s="46">
        <v>2</v>
      </c>
      <c r="AC9" s="46">
        <v>8</v>
      </c>
      <c r="AE9" s="46">
        <v>2</v>
      </c>
      <c r="AF9" s="46">
        <v>9</v>
      </c>
    </row>
    <row r="10" spans="1:32" ht="13.5" thickBot="1">
      <c r="A10" s="1" t="s">
        <v>2</v>
      </c>
      <c r="B10" s="39" t="str">
        <f>IF($B$6&lt;5,"",COUNT($D$6:$D$105))</f>
        <v/>
      </c>
      <c r="D10" s="36"/>
      <c r="E10" s="12">
        <v>5</v>
      </c>
      <c r="F10" s="47"/>
      <c r="G10" s="46"/>
      <c r="H10" s="46"/>
      <c r="I10" s="46">
        <v>8</v>
      </c>
      <c r="J10" s="46">
        <v>8</v>
      </c>
      <c r="K10" s="46">
        <v>1.8</v>
      </c>
      <c r="L10" s="46">
        <v>1.97</v>
      </c>
      <c r="N10" s="46"/>
      <c r="O10" s="46">
        <v>3</v>
      </c>
      <c r="P10" s="46">
        <v>9</v>
      </c>
      <c r="R10" s="46">
        <v>3</v>
      </c>
      <c r="S10" s="46">
        <v>10</v>
      </c>
      <c r="U10" s="46">
        <v>3</v>
      </c>
      <c r="V10" s="46">
        <v>11</v>
      </c>
      <c r="X10" s="46"/>
      <c r="Y10" s="46">
        <v>3</v>
      </c>
      <c r="Z10" s="46">
        <v>9</v>
      </c>
      <c r="AB10" s="46">
        <v>3</v>
      </c>
      <c r="AC10" s="46">
        <v>10</v>
      </c>
      <c r="AE10" s="46">
        <v>3</v>
      </c>
      <c r="AF10" s="46">
        <v>11</v>
      </c>
    </row>
    <row r="11" spans="1:32" ht="13.5" thickBot="1">
      <c r="A11" s="1"/>
      <c r="B11" s="9"/>
      <c r="D11" s="36"/>
      <c r="E11" s="12">
        <v>6</v>
      </c>
      <c r="F11" s="47"/>
      <c r="G11" s="54"/>
      <c r="H11" s="46"/>
      <c r="I11" s="46">
        <v>9</v>
      </c>
      <c r="J11" s="46">
        <v>9</v>
      </c>
      <c r="K11" s="46">
        <v>1.66</v>
      </c>
      <c r="L11" s="46">
        <v>1.81</v>
      </c>
      <c r="N11" s="46"/>
      <c r="O11" s="46">
        <v>4</v>
      </c>
      <c r="P11" s="46">
        <v>10</v>
      </c>
      <c r="R11" s="46">
        <v>4</v>
      </c>
      <c r="S11" s="46">
        <v>11</v>
      </c>
      <c r="U11" s="46">
        <v>4</v>
      </c>
      <c r="V11" s="46">
        <v>12</v>
      </c>
      <c r="X11" s="46"/>
      <c r="Y11" s="46">
        <v>4</v>
      </c>
      <c r="Z11" s="46">
        <v>10</v>
      </c>
      <c r="AB11" s="46">
        <v>4</v>
      </c>
      <c r="AC11" s="46">
        <v>12</v>
      </c>
      <c r="AE11" s="46">
        <v>4</v>
      </c>
      <c r="AF11" s="46">
        <v>13</v>
      </c>
    </row>
    <row r="12" spans="1:32" ht="13.5" thickBot="1">
      <c r="A12" s="1" t="s">
        <v>11</v>
      </c>
      <c r="B12" s="6">
        <v>100</v>
      </c>
      <c r="D12" s="36"/>
      <c r="E12" s="12">
        <v>7</v>
      </c>
      <c r="F12" s="47"/>
      <c r="G12" s="46"/>
      <c r="H12" s="46"/>
      <c r="I12" s="46">
        <v>10</v>
      </c>
      <c r="J12" s="46">
        <v>10</v>
      </c>
      <c r="K12" s="46">
        <v>1.55</v>
      </c>
      <c r="L12" s="46">
        <v>1.69</v>
      </c>
      <c r="N12" s="46"/>
      <c r="O12" s="46">
        <v>5</v>
      </c>
      <c r="P12" s="46">
        <v>11</v>
      </c>
      <c r="R12" s="46">
        <v>5</v>
      </c>
      <c r="S12" s="46">
        <v>12</v>
      </c>
      <c r="U12" s="46">
        <v>5</v>
      </c>
      <c r="V12" s="46">
        <v>13</v>
      </c>
      <c r="X12" s="46"/>
      <c r="Y12" s="46">
        <v>5</v>
      </c>
      <c r="Z12" s="46">
        <v>11</v>
      </c>
      <c r="AB12" s="46">
        <v>5</v>
      </c>
      <c r="AC12" s="46">
        <v>13</v>
      </c>
      <c r="AE12" s="46">
        <v>5</v>
      </c>
      <c r="AF12" s="46">
        <v>14</v>
      </c>
    </row>
    <row r="13" spans="1:32" ht="13.5" thickBot="1">
      <c r="A13" s="1"/>
      <c r="B13" s="9"/>
      <c r="D13" s="36"/>
      <c r="E13" s="12">
        <v>8</v>
      </c>
      <c r="F13" s="47"/>
      <c r="G13" s="46"/>
      <c r="H13" s="46"/>
      <c r="I13" s="46">
        <v>11</v>
      </c>
      <c r="J13" s="46">
        <v>11</v>
      </c>
      <c r="K13" s="46">
        <v>1.45</v>
      </c>
      <c r="L13" s="46">
        <v>1.58</v>
      </c>
      <c r="N13" s="46"/>
      <c r="O13" s="46">
        <v>6</v>
      </c>
      <c r="P13" s="46">
        <v>12</v>
      </c>
      <c r="R13" s="46">
        <v>6</v>
      </c>
      <c r="S13" s="46">
        <v>13</v>
      </c>
      <c r="U13" s="46">
        <v>6</v>
      </c>
      <c r="V13" s="46">
        <v>15</v>
      </c>
      <c r="X13" s="46"/>
      <c r="Y13" s="46">
        <v>6</v>
      </c>
      <c r="Z13" s="46">
        <v>12</v>
      </c>
      <c r="AB13" s="46">
        <v>6</v>
      </c>
      <c r="AC13" s="46">
        <v>14</v>
      </c>
      <c r="AE13" s="46">
        <v>6</v>
      </c>
      <c r="AF13" s="46">
        <v>15</v>
      </c>
    </row>
    <row r="14" spans="1:32" ht="13.5" thickBot="1">
      <c r="A14" s="1" t="s">
        <v>3</v>
      </c>
      <c r="B14" s="6"/>
      <c r="C14" s="4"/>
      <c r="D14" s="36"/>
      <c r="E14" s="12">
        <v>9</v>
      </c>
      <c r="F14" s="47"/>
      <c r="G14" s="46"/>
      <c r="H14" s="55"/>
      <c r="I14" s="46">
        <v>12</v>
      </c>
      <c r="J14" s="46">
        <v>11</v>
      </c>
      <c r="K14" s="46">
        <v>1.45</v>
      </c>
      <c r="L14" s="46">
        <v>1.58</v>
      </c>
      <c r="N14" s="46"/>
      <c r="O14" s="46">
        <v>7</v>
      </c>
      <c r="P14" s="46">
        <v>13</v>
      </c>
      <c r="R14" s="46">
        <v>7</v>
      </c>
      <c r="S14" s="46">
        <v>14</v>
      </c>
      <c r="U14" s="46">
        <v>7</v>
      </c>
      <c r="V14" s="46">
        <v>16</v>
      </c>
      <c r="X14" s="46"/>
      <c r="Y14" s="46">
        <v>7</v>
      </c>
      <c r="Z14" s="46">
        <v>13</v>
      </c>
      <c r="AB14" s="46">
        <v>7</v>
      </c>
      <c r="AC14" s="46">
        <v>15</v>
      </c>
      <c r="AE14" s="46">
        <v>7</v>
      </c>
      <c r="AF14" s="46">
        <v>16</v>
      </c>
    </row>
    <row r="15" spans="1:32" ht="13.5" thickBot="1">
      <c r="A15" s="1"/>
      <c r="B15" s="7"/>
      <c r="C15" s="4"/>
      <c r="D15" s="36"/>
      <c r="E15" s="12">
        <v>10</v>
      </c>
      <c r="F15" s="47"/>
      <c r="G15" s="46"/>
      <c r="H15" s="46"/>
      <c r="I15" s="46">
        <v>13</v>
      </c>
      <c r="J15" s="46">
        <v>11</v>
      </c>
      <c r="K15" s="46">
        <v>1.45</v>
      </c>
      <c r="L15" s="46">
        <v>1.58</v>
      </c>
      <c r="N15" s="46"/>
      <c r="O15" s="46">
        <v>8</v>
      </c>
      <c r="P15" s="46">
        <v>14</v>
      </c>
      <c r="R15" s="46">
        <v>8</v>
      </c>
      <c r="S15" s="46">
        <v>15</v>
      </c>
      <c r="U15" s="46">
        <v>8</v>
      </c>
      <c r="V15" s="46">
        <v>17</v>
      </c>
      <c r="X15" s="46"/>
      <c r="Y15" s="46">
        <v>8</v>
      </c>
      <c r="Z15" s="46">
        <v>14</v>
      </c>
      <c r="AB15" s="46">
        <v>8</v>
      </c>
      <c r="AC15" s="46">
        <v>16</v>
      </c>
      <c r="AE15" s="46">
        <v>8</v>
      </c>
      <c r="AF15" s="46">
        <v>17</v>
      </c>
    </row>
    <row r="16" spans="1:32" ht="13.5" thickBot="1">
      <c r="A16" s="1" t="s">
        <v>31</v>
      </c>
      <c r="B16" s="43" t="str">
        <f>IF($A$4="",IF($B$6&lt;5,"",ROUND(AVERAGE($D$6:$D$105),0)),"")</f>
        <v/>
      </c>
      <c r="D16" s="36"/>
      <c r="E16" s="12">
        <v>11</v>
      </c>
      <c r="F16" s="47"/>
      <c r="G16" s="46"/>
      <c r="H16" s="46"/>
      <c r="I16" s="46">
        <v>14</v>
      </c>
      <c r="J16" s="46">
        <v>11</v>
      </c>
      <c r="K16" s="46">
        <v>1.45</v>
      </c>
      <c r="L16" s="46">
        <v>1.58</v>
      </c>
      <c r="N16" s="46"/>
      <c r="O16" s="46">
        <v>9</v>
      </c>
      <c r="P16" s="46">
        <v>14</v>
      </c>
      <c r="R16" s="46">
        <v>9</v>
      </c>
      <c r="S16" s="46">
        <v>16</v>
      </c>
      <c r="U16" s="46">
        <v>9</v>
      </c>
      <c r="V16" s="46">
        <v>17</v>
      </c>
      <c r="X16" s="46"/>
      <c r="Y16" s="46">
        <v>9</v>
      </c>
      <c r="Z16" s="46">
        <v>15</v>
      </c>
      <c r="AB16" s="46">
        <v>9</v>
      </c>
      <c r="AC16" s="46">
        <v>17</v>
      </c>
      <c r="AE16" s="46">
        <v>9</v>
      </c>
      <c r="AF16" s="46">
        <v>18</v>
      </c>
    </row>
    <row r="17" spans="1:32" ht="13.5" thickBot="1">
      <c r="A17" s="1"/>
      <c r="B17" s="13"/>
      <c r="D17" s="36"/>
      <c r="E17" s="12">
        <v>12</v>
      </c>
      <c r="F17" s="47"/>
      <c r="G17" s="46"/>
      <c r="H17" s="46"/>
      <c r="I17" s="46">
        <v>15</v>
      </c>
      <c r="J17" s="46">
        <v>11</v>
      </c>
      <c r="K17" s="46">
        <v>1.45</v>
      </c>
      <c r="L17" s="46">
        <v>1.58</v>
      </c>
      <c r="N17" s="46"/>
      <c r="O17" s="46">
        <v>10</v>
      </c>
      <c r="P17" s="46">
        <v>15</v>
      </c>
      <c r="R17" s="46">
        <v>10</v>
      </c>
      <c r="S17" s="46">
        <v>17</v>
      </c>
      <c r="U17" s="46">
        <v>10</v>
      </c>
      <c r="V17" s="46">
        <v>18</v>
      </c>
      <c r="X17" s="46"/>
      <c r="Y17" s="46">
        <v>10</v>
      </c>
      <c r="Z17" s="46">
        <v>16</v>
      </c>
      <c r="AB17" s="46">
        <v>10</v>
      </c>
      <c r="AC17" s="46">
        <v>17</v>
      </c>
      <c r="AE17" s="46">
        <v>10</v>
      </c>
      <c r="AF17" s="46">
        <v>19</v>
      </c>
    </row>
    <row r="18" spans="1:32" ht="13.5" thickBot="1">
      <c r="A18" s="23" t="s">
        <v>20</v>
      </c>
      <c r="B18" s="27"/>
      <c r="D18" s="36"/>
      <c r="E18" s="12">
        <v>13</v>
      </c>
      <c r="F18" s="47"/>
      <c r="G18" s="46"/>
      <c r="H18" s="46"/>
      <c r="I18" s="46">
        <v>16</v>
      </c>
      <c r="J18" s="46">
        <v>15</v>
      </c>
      <c r="K18" s="46">
        <v>1.19</v>
      </c>
      <c r="L18" s="46">
        <v>1.31</v>
      </c>
      <c r="N18" s="46"/>
      <c r="O18" s="46">
        <v>11</v>
      </c>
      <c r="P18" s="46">
        <v>16</v>
      </c>
      <c r="R18" s="46">
        <v>11</v>
      </c>
      <c r="S18" s="46">
        <v>17</v>
      </c>
      <c r="U18" s="46">
        <v>11</v>
      </c>
      <c r="V18" s="46">
        <v>19</v>
      </c>
      <c r="X18" s="46"/>
      <c r="Y18" s="46">
        <v>11</v>
      </c>
      <c r="Z18" s="46">
        <v>16</v>
      </c>
      <c r="AB18" s="46">
        <v>11</v>
      </c>
      <c r="AC18" s="46">
        <v>18</v>
      </c>
      <c r="AE18" s="46">
        <v>11</v>
      </c>
      <c r="AF18" s="46">
        <v>20</v>
      </c>
    </row>
    <row r="19" spans="1:32" ht="13.5" thickBot="1">
      <c r="A19" s="24" t="s">
        <v>5</v>
      </c>
      <c r="B19" s="14" t="str">
        <f>IF($A$4="",IF($B$6&lt;5,"",IF($F$6&gt;99,"",IF($F$6&lt;1,"",IF($B$14="Y",1.2*$F$6*(100-$F$6)/$B$12,1.1*$F$6*(100-$F$6)/$B$12)))),"")</f>
        <v/>
      </c>
      <c r="D19" s="36"/>
      <c r="E19" s="12">
        <v>14</v>
      </c>
      <c r="F19" s="47"/>
      <c r="G19" s="46"/>
      <c r="H19" s="46"/>
      <c r="I19" s="46">
        <v>17</v>
      </c>
      <c r="J19" s="46">
        <v>15</v>
      </c>
      <c r="K19" s="46">
        <v>1.19</v>
      </c>
      <c r="L19" s="46">
        <v>1.31</v>
      </c>
      <c r="N19" s="46"/>
      <c r="O19" s="46">
        <v>12</v>
      </c>
      <c r="P19" s="46">
        <v>16</v>
      </c>
      <c r="R19" s="46">
        <v>12</v>
      </c>
      <c r="S19" s="46">
        <v>18</v>
      </c>
      <c r="U19" s="46">
        <v>12</v>
      </c>
      <c r="V19" s="46">
        <v>20</v>
      </c>
      <c r="X19" s="46"/>
      <c r="Y19" s="46">
        <v>12</v>
      </c>
      <c r="Z19" s="46">
        <v>17</v>
      </c>
      <c r="AB19" s="46">
        <v>12</v>
      </c>
      <c r="AC19" s="46">
        <v>19</v>
      </c>
      <c r="AE19" s="46">
        <v>12</v>
      </c>
      <c r="AF19" s="46">
        <v>21</v>
      </c>
    </row>
    <row r="20" spans="1:32" ht="13.5" thickBot="1">
      <c r="A20" s="25"/>
      <c r="B20" s="28"/>
      <c r="D20" s="36"/>
      <c r="E20" s="12">
        <v>15</v>
      </c>
      <c r="F20" s="47"/>
      <c r="G20" s="46"/>
      <c r="H20" s="46"/>
      <c r="I20" s="46">
        <v>18</v>
      </c>
      <c r="J20" s="46">
        <v>15</v>
      </c>
      <c r="K20" s="46">
        <v>1.19</v>
      </c>
      <c r="L20" s="46">
        <v>1.31</v>
      </c>
      <c r="N20" s="46"/>
      <c r="O20" s="46">
        <v>13</v>
      </c>
      <c r="P20" s="46">
        <v>17</v>
      </c>
      <c r="R20" s="46">
        <v>13</v>
      </c>
      <c r="S20" s="46">
        <v>19</v>
      </c>
      <c r="U20" s="46">
        <v>13</v>
      </c>
      <c r="V20" s="46">
        <v>20</v>
      </c>
      <c r="X20" s="46"/>
      <c r="Y20" s="46">
        <v>13</v>
      </c>
      <c r="Z20" s="46">
        <v>17</v>
      </c>
      <c r="AB20" s="46">
        <v>13</v>
      </c>
      <c r="AC20" s="46">
        <v>20</v>
      </c>
      <c r="AE20" s="46">
        <v>13</v>
      </c>
      <c r="AF20" s="46">
        <v>21</v>
      </c>
    </row>
    <row r="21" spans="1:32" ht="13.5" thickBot="1">
      <c r="A21" s="24" t="s">
        <v>6</v>
      </c>
      <c r="B21" s="15" t="str">
        <f>IF($A$4="",IF($B$6&lt;5,"",IF($F$6&gt;99,"",IF($F$6&lt;1,"",VAR($D$6:$D$105)))),"")</f>
        <v/>
      </c>
      <c r="D21" s="36"/>
      <c r="E21" s="12">
        <v>16</v>
      </c>
      <c r="F21" s="47"/>
      <c r="G21" s="46"/>
      <c r="H21" s="46"/>
      <c r="I21" s="46">
        <v>19</v>
      </c>
      <c r="J21" s="46">
        <v>15</v>
      </c>
      <c r="K21" s="46">
        <v>1.19</v>
      </c>
      <c r="L21" s="46">
        <v>1.31</v>
      </c>
      <c r="N21" s="46"/>
      <c r="O21" s="46">
        <v>14</v>
      </c>
      <c r="P21" s="46">
        <v>17</v>
      </c>
      <c r="R21" s="46">
        <v>14</v>
      </c>
      <c r="S21" s="46">
        <v>19</v>
      </c>
      <c r="U21" s="46">
        <v>14</v>
      </c>
      <c r="V21" s="46">
        <v>21</v>
      </c>
      <c r="X21" s="46"/>
      <c r="Y21" s="46">
        <v>14</v>
      </c>
      <c r="Z21" s="46">
        <v>18</v>
      </c>
      <c r="AB21" s="46">
        <v>14</v>
      </c>
      <c r="AC21" s="46">
        <v>20</v>
      </c>
      <c r="AE21" s="46">
        <v>14</v>
      </c>
      <c r="AF21" s="46">
        <v>22</v>
      </c>
    </row>
    <row r="22" spans="1:32" ht="13.5" thickBot="1">
      <c r="A22" s="24"/>
      <c r="B22" s="29"/>
      <c r="D22" s="36"/>
      <c r="E22" s="12">
        <v>17</v>
      </c>
      <c r="F22" s="47"/>
      <c r="G22" s="46"/>
      <c r="H22" s="46"/>
      <c r="I22" s="46">
        <v>20</v>
      </c>
      <c r="J22" s="46">
        <v>15</v>
      </c>
      <c r="K22" s="46">
        <v>1.19</v>
      </c>
      <c r="L22" s="46">
        <v>1.31</v>
      </c>
      <c r="N22" s="46"/>
      <c r="O22" s="46">
        <v>15</v>
      </c>
      <c r="P22" s="46">
        <v>18</v>
      </c>
      <c r="R22" s="46">
        <v>15</v>
      </c>
      <c r="S22" s="46">
        <v>20</v>
      </c>
      <c r="U22" s="46">
        <v>15</v>
      </c>
      <c r="V22" s="46">
        <v>22</v>
      </c>
      <c r="X22" s="46"/>
      <c r="Y22" s="46">
        <v>15</v>
      </c>
      <c r="Z22" s="46">
        <v>18</v>
      </c>
      <c r="AB22" s="46">
        <v>15</v>
      </c>
      <c r="AC22" s="46">
        <v>21</v>
      </c>
      <c r="AE22" s="46">
        <v>15</v>
      </c>
      <c r="AF22" s="46">
        <v>23</v>
      </c>
    </row>
    <row r="23" spans="1:32" ht="13.5" thickBot="1">
      <c r="A23" s="24" t="s">
        <v>22</v>
      </c>
      <c r="B23" s="14" t="e">
        <f>IF($A$4="",IF($F$6&gt;99,"",IF($F$6&lt;1,"",IF($H$6&lt;0,0,$H$6))),"")</f>
        <v>#DIV/0!</v>
      </c>
      <c r="D23" s="36"/>
      <c r="E23" s="12">
        <v>18</v>
      </c>
      <c r="F23" s="47"/>
      <c r="G23" s="46"/>
      <c r="H23" s="46"/>
      <c r="I23" s="46">
        <v>21</v>
      </c>
      <c r="J23" s="46">
        <v>15</v>
      </c>
      <c r="K23" s="46">
        <v>1.19</v>
      </c>
      <c r="L23" s="46">
        <v>1.31</v>
      </c>
      <c r="N23" s="46"/>
      <c r="O23" s="46">
        <v>16</v>
      </c>
      <c r="P23" s="46">
        <v>18</v>
      </c>
      <c r="R23" s="46">
        <v>16</v>
      </c>
      <c r="S23" s="46">
        <v>20</v>
      </c>
      <c r="U23" s="46">
        <v>16</v>
      </c>
      <c r="V23" s="46">
        <v>22</v>
      </c>
      <c r="X23" s="46"/>
      <c r="Y23" s="46">
        <v>16</v>
      </c>
      <c r="Z23" s="46">
        <v>19</v>
      </c>
      <c r="AB23" s="46">
        <v>16</v>
      </c>
      <c r="AC23" s="46">
        <v>21</v>
      </c>
      <c r="AE23" s="46">
        <v>16</v>
      </c>
      <c r="AF23" s="46">
        <v>23</v>
      </c>
    </row>
    <row r="24" spans="1:32" ht="13.5" thickBot="1">
      <c r="A24" s="24"/>
      <c r="B24" s="29"/>
      <c r="D24" s="36"/>
      <c r="E24" s="12">
        <v>19</v>
      </c>
      <c r="F24" s="47"/>
      <c r="G24" s="46"/>
      <c r="H24" s="46"/>
      <c r="I24" s="46">
        <v>22</v>
      </c>
      <c r="J24" s="46">
        <v>15</v>
      </c>
      <c r="K24" s="46">
        <v>1.19</v>
      </c>
      <c r="L24" s="46">
        <v>1.31</v>
      </c>
      <c r="N24" s="46"/>
      <c r="O24" s="46">
        <v>17</v>
      </c>
      <c r="P24" s="46">
        <v>19</v>
      </c>
      <c r="R24" s="46">
        <v>17</v>
      </c>
      <c r="S24" s="46">
        <v>21</v>
      </c>
      <c r="U24" s="46">
        <v>17</v>
      </c>
      <c r="V24" s="46">
        <v>23</v>
      </c>
      <c r="X24" s="46"/>
      <c r="Y24" s="46">
        <v>17</v>
      </c>
      <c r="Z24" s="46">
        <v>19</v>
      </c>
      <c r="AB24" s="46">
        <v>17</v>
      </c>
      <c r="AC24" s="46">
        <v>22</v>
      </c>
      <c r="AE24" s="46">
        <v>17</v>
      </c>
      <c r="AF24" s="46">
        <v>24</v>
      </c>
    </row>
    <row r="25" spans="1:32" ht="13.5" thickBot="1">
      <c r="A25" s="24" t="s">
        <v>21</v>
      </c>
      <c r="B25" s="19" t="str">
        <f>IF($A$4="",IF($B$6&lt;5,"",IF($F$6&gt;99,"",IF($F$6&lt;1,"",IF($B$14="Y",VLOOKUP($B$10,$J$7:$L$52,3),VLOOKUP($B$10,$J$7:$L$52,2))))),"")</f>
        <v/>
      </c>
      <c r="D25" s="36"/>
      <c r="E25" s="12">
        <v>20</v>
      </c>
      <c r="F25" s="47"/>
      <c r="G25" s="46"/>
      <c r="H25" s="46"/>
      <c r="I25" s="46">
        <v>23</v>
      </c>
      <c r="J25" s="46">
        <v>15</v>
      </c>
      <c r="K25" s="46">
        <v>1.19</v>
      </c>
      <c r="L25" s="46">
        <v>1.31</v>
      </c>
      <c r="N25" s="46"/>
      <c r="O25" s="46">
        <v>18</v>
      </c>
      <c r="P25" s="46">
        <v>19</v>
      </c>
      <c r="R25" s="46">
        <v>18</v>
      </c>
      <c r="S25" s="46">
        <v>21</v>
      </c>
      <c r="U25" s="46">
        <v>18</v>
      </c>
      <c r="V25" s="46">
        <v>23</v>
      </c>
      <c r="X25" s="46"/>
      <c r="Y25" s="46">
        <v>18</v>
      </c>
      <c r="Z25" s="46">
        <v>20</v>
      </c>
      <c r="AB25" s="46">
        <v>18</v>
      </c>
      <c r="AC25" s="46">
        <v>22</v>
      </c>
      <c r="AE25" s="46">
        <v>18</v>
      </c>
      <c r="AF25" s="46">
        <v>24</v>
      </c>
    </row>
    <row r="26" spans="1:32">
      <c r="A26" s="26"/>
      <c r="B26" s="30"/>
      <c r="C26" s="3"/>
      <c r="D26" s="36"/>
      <c r="E26" s="12">
        <v>21</v>
      </c>
      <c r="F26" s="56"/>
      <c r="G26" s="57"/>
      <c r="H26" s="57"/>
      <c r="I26" s="46">
        <v>24</v>
      </c>
      <c r="J26" s="46">
        <v>15</v>
      </c>
      <c r="K26" s="46">
        <v>1.19</v>
      </c>
      <c r="L26" s="46">
        <v>1.31</v>
      </c>
      <c r="N26" s="46"/>
      <c r="O26" s="46">
        <v>19</v>
      </c>
      <c r="P26" s="46">
        <v>19</v>
      </c>
      <c r="R26" s="46">
        <v>19</v>
      </c>
      <c r="S26" s="46">
        <v>22</v>
      </c>
      <c r="U26" s="46">
        <v>19</v>
      </c>
      <c r="V26" s="46">
        <v>24</v>
      </c>
      <c r="X26" s="46"/>
      <c r="Y26" s="46">
        <v>19</v>
      </c>
      <c r="Z26" s="46">
        <v>20</v>
      </c>
      <c r="AB26" s="46">
        <v>19</v>
      </c>
      <c r="AC26" s="46">
        <v>23</v>
      </c>
      <c r="AE26" s="46">
        <v>19</v>
      </c>
      <c r="AF26" s="46">
        <v>25</v>
      </c>
    </row>
    <row r="27" spans="1:32" ht="13.5" thickBot="1">
      <c r="A27" s="60" t="e">
        <f>IF($A$4="",IF($B$23="","",IF($B$23&gt;$B$25,"This H value does indicate significant heterogeneity.","This H value does not indicate significant heterogeneity.")),"")</f>
        <v>#DIV/0!</v>
      </c>
      <c r="B27" s="31"/>
      <c r="C27" s="3"/>
      <c r="D27" s="36"/>
      <c r="E27" s="12">
        <v>22</v>
      </c>
      <c r="F27" s="56"/>
      <c r="G27" s="57"/>
      <c r="H27" s="57"/>
      <c r="I27" s="46">
        <v>25</v>
      </c>
      <c r="J27" s="46">
        <v>15</v>
      </c>
      <c r="K27" s="46">
        <v>1.19</v>
      </c>
      <c r="L27" s="46">
        <v>1.31</v>
      </c>
      <c r="N27" s="46"/>
      <c r="O27" s="46">
        <v>20</v>
      </c>
      <c r="P27" s="46">
        <v>20</v>
      </c>
      <c r="R27" s="46">
        <v>20</v>
      </c>
      <c r="S27" s="46">
        <v>22</v>
      </c>
      <c r="U27" s="46">
        <v>20</v>
      </c>
      <c r="V27" s="46">
        <v>24</v>
      </c>
      <c r="X27" s="46"/>
      <c r="Y27" s="46">
        <v>20</v>
      </c>
      <c r="Z27" s="46">
        <v>21</v>
      </c>
      <c r="AB27" s="46">
        <v>20</v>
      </c>
      <c r="AC27" s="46">
        <v>23</v>
      </c>
      <c r="AE27" s="46">
        <v>20</v>
      </c>
      <c r="AF27" s="46">
        <v>25</v>
      </c>
    </row>
    <row r="28" spans="1:32" ht="13.5" thickBot="1">
      <c r="C28" s="3"/>
      <c r="D28" s="36"/>
      <c r="E28" s="12">
        <v>23</v>
      </c>
      <c r="F28" s="56"/>
      <c r="G28" s="57"/>
      <c r="H28" s="57"/>
      <c r="I28" s="46">
        <v>26</v>
      </c>
      <c r="J28" s="58">
        <v>17</v>
      </c>
      <c r="K28" s="46">
        <v>1.1000000000000001</v>
      </c>
      <c r="L28" s="46">
        <v>1.2</v>
      </c>
      <c r="N28" s="46"/>
      <c r="O28" s="46">
        <v>21</v>
      </c>
      <c r="P28" s="46">
        <v>20</v>
      </c>
      <c r="R28" s="46">
        <v>21</v>
      </c>
      <c r="S28" s="46">
        <v>23</v>
      </c>
      <c r="U28" s="46">
        <v>21</v>
      </c>
      <c r="V28" s="46">
        <v>25</v>
      </c>
      <c r="X28" s="46"/>
      <c r="Y28" s="46">
        <v>21</v>
      </c>
      <c r="Z28" s="46">
        <v>21</v>
      </c>
      <c r="AB28" s="46">
        <v>21</v>
      </c>
      <c r="AC28" s="46">
        <v>24</v>
      </c>
      <c r="AE28" s="46">
        <v>21</v>
      </c>
      <c r="AF28" s="46">
        <v>26</v>
      </c>
    </row>
    <row r="29" spans="1:32" ht="13.5" thickBot="1">
      <c r="A29" s="23" t="s">
        <v>26</v>
      </c>
      <c r="B29" s="34"/>
      <c r="D29" s="36"/>
      <c r="E29" s="12">
        <v>24</v>
      </c>
      <c r="I29" s="46">
        <v>27</v>
      </c>
      <c r="J29" s="58">
        <v>17</v>
      </c>
      <c r="K29" s="46">
        <v>1.1000000000000001</v>
      </c>
      <c r="L29" s="46">
        <v>1.2</v>
      </c>
      <c r="N29" s="46"/>
      <c r="O29" s="46">
        <v>22</v>
      </c>
      <c r="P29" s="46">
        <v>20</v>
      </c>
      <c r="R29" s="46">
        <v>22</v>
      </c>
      <c r="S29" s="46">
        <v>23</v>
      </c>
      <c r="U29" s="46">
        <v>22</v>
      </c>
      <c r="V29" s="46">
        <v>25</v>
      </c>
      <c r="X29" s="46"/>
      <c r="Y29" s="46">
        <v>22</v>
      </c>
      <c r="Z29" s="46">
        <v>21</v>
      </c>
      <c r="AB29" s="46">
        <v>22</v>
      </c>
      <c r="AC29" s="46">
        <v>24</v>
      </c>
      <c r="AE29" s="46">
        <v>22</v>
      </c>
      <c r="AF29" s="46">
        <v>26</v>
      </c>
    </row>
    <row r="30" spans="1:32" ht="13.5" thickBot="1">
      <c r="A30" s="24" t="s">
        <v>8</v>
      </c>
      <c r="B30" s="15" t="str">
        <f>IF($A$4="",IF($B$6&lt;5,"",MAX($D$6:$D$105)-MIN($D$6:$D$105)),"")</f>
        <v/>
      </c>
      <c r="D30" s="36"/>
      <c r="E30" s="12">
        <v>25</v>
      </c>
      <c r="I30" s="46">
        <v>28</v>
      </c>
      <c r="J30" s="58">
        <v>17</v>
      </c>
      <c r="K30" s="46">
        <v>1.1000000000000001</v>
      </c>
      <c r="L30" s="46">
        <v>1.2</v>
      </c>
      <c r="N30" s="46"/>
      <c r="O30" s="46">
        <v>23</v>
      </c>
      <c r="P30" s="46">
        <v>21</v>
      </c>
      <c r="R30" s="46">
        <v>23</v>
      </c>
      <c r="S30" s="46">
        <v>23</v>
      </c>
      <c r="U30" s="46">
        <v>23</v>
      </c>
      <c r="V30" s="46">
        <v>25</v>
      </c>
      <c r="X30" s="46"/>
      <c r="Y30" s="46">
        <v>23</v>
      </c>
      <c r="Z30" s="46">
        <v>22</v>
      </c>
      <c r="AB30" s="46">
        <v>23</v>
      </c>
      <c r="AC30" s="46">
        <v>24</v>
      </c>
      <c r="AE30" s="46">
        <v>23</v>
      </c>
      <c r="AF30" s="46">
        <v>27</v>
      </c>
    </row>
    <row r="31" spans="1:32" ht="13.5" thickBot="1">
      <c r="A31" s="32"/>
      <c r="B31" s="35"/>
      <c r="D31" s="36"/>
      <c r="E31" s="12">
        <v>26</v>
      </c>
      <c r="I31" s="46">
        <v>29</v>
      </c>
      <c r="J31" s="58">
        <v>17</v>
      </c>
      <c r="K31" s="46">
        <v>1.1000000000000001</v>
      </c>
      <c r="L31" s="46">
        <v>1.2</v>
      </c>
      <c r="N31" s="46"/>
      <c r="O31" s="46">
        <v>24</v>
      </c>
      <c r="P31" s="46">
        <v>21</v>
      </c>
      <c r="R31" s="46">
        <v>24</v>
      </c>
      <c r="S31" s="46">
        <v>24</v>
      </c>
      <c r="U31" s="46">
        <v>24</v>
      </c>
      <c r="V31" s="46">
        <v>26</v>
      </c>
      <c r="X31" s="46"/>
      <c r="Y31" s="46">
        <v>24</v>
      </c>
      <c r="Z31" s="46">
        <v>22</v>
      </c>
      <c r="AB31" s="46">
        <v>24</v>
      </c>
      <c r="AC31" s="46">
        <v>25</v>
      </c>
      <c r="AE31" s="46">
        <v>24</v>
      </c>
      <c r="AF31" s="46">
        <v>27</v>
      </c>
    </row>
    <row r="32" spans="1:32" ht="13.5" thickBot="1">
      <c r="A32" s="24" t="s">
        <v>27</v>
      </c>
      <c r="B32" s="19" t="e">
        <f>IF($A$4="",IF($B$14="Y",IF($B$10&lt;10,VLOOKUP($B$16,$Y$7:$Z$106,2),IF($B$10&lt;20,VLOOKUP($B$16,$AB$7:$AC$106,2),VLOOKUP($B$16,$AE$7:$AF$106,2))),IF($B$10&lt;10,VLOOKUP($B$16,$O$7:$P$106,2),IF($B$10&lt;20,VLOOKUP($B$16,$R$7:$S$106,2),VLOOKUP($B$16,$U$7:$V$106,2)))),"")</f>
        <v>#N/A</v>
      </c>
      <c r="D32" s="36"/>
      <c r="E32" s="12">
        <v>27</v>
      </c>
      <c r="I32" s="46">
        <v>30</v>
      </c>
      <c r="J32" s="58">
        <v>17</v>
      </c>
      <c r="K32" s="46">
        <v>1.1000000000000001</v>
      </c>
      <c r="L32" s="46">
        <v>1.2</v>
      </c>
      <c r="N32" s="46"/>
      <c r="O32" s="46">
        <v>25</v>
      </c>
      <c r="P32" s="46">
        <v>21</v>
      </c>
      <c r="R32" s="46">
        <v>25</v>
      </c>
      <c r="S32" s="46">
        <v>24</v>
      </c>
      <c r="U32" s="46">
        <v>25</v>
      </c>
      <c r="V32" s="46">
        <v>26</v>
      </c>
      <c r="X32" s="46"/>
      <c r="Y32" s="46">
        <v>25</v>
      </c>
      <c r="Z32" s="46">
        <v>22</v>
      </c>
      <c r="AB32" s="46">
        <v>25</v>
      </c>
      <c r="AC32" s="46">
        <v>25</v>
      </c>
      <c r="AE32" s="46">
        <v>25</v>
      </c>
      <c r="AF32" s="46">
        <v>27</v>
      </c>
    </row>
    <row r="33" spans="1:32">
      <c r="A33" s="33"/>
      <c r="B33" s="29"/>
      <c r="D33" s="36"/>
      <c r="E33" s="12">
        <v>28</v>
      </c>
      <c r="I33" s="46">
        <v>31</v>
      </c>
      <c r="J33" s="58">
        <v>17</v>
      </c>
      <c r="K33" s="46">
        <v>1.1000000000000001</v>
      </c>
      <c r="L33" s="46">
        <v>1.2</v>
      </c>
      <c r="N33" s="46"/>
      <c r="O33" s="46">
        <v>26</v>
      </c>
      <c r="P33" s="46">
        <v>22</v>
      </c>
      <c r="R33" s="46">
        <v>26</v>
      </c>
      <c r="S33" s="46">
        <v>24</v>
      </c>
      <c r="U33" s="46">
        <v>26</v>
      </c>
      <c r="V33" s="46">
        <v>26</v>
      </c>
      <c r="X33" s="46"/>
      <c r="Y33" s="46">
        <v>26</v>
      </c>
      <c r="Z33" s="46">
        <v>23</v>
      </c>
      <c r="AB33" s="46">
        <v>26</v>
      </c>
      <c r="AC33" s="46">
        <v>25</v>
      </c>
      <c r="AE33" s="46">
        <v>26</v>
      </c>
      <c r="AF33" s="46">
        <v>28</v>
      </c>
    </row>
    <row r="34" spans="1:32" ht="13.5" thickBot="1">
      <c r="A34" s="60" t="e">
        <f>IF($A$4="",IF($B$32="","",IF($B$32&lt;$B$30,"This R value does indicate significant heterogeneity.","This R value does not indicate significant heterogeneity.")),"")</f>
        <v>#N/A</v>
      </c>
      <c r="B34" s="31"/>
      <c r="D34" s="36"/>
      <c r="E34" s="12">
        <v>29</v>
      </c>
      <c r="I34" s="46">
        <v>32</v>
      </c>
      <c r="J34" s="58">
        <v>17</v>
      </c>
      <c r="K34" s="46">
        <v>1.1000000000000001</v>
      </c>
      <c r="L34" s="46">
        <v>1.2</v>
      </c>
      <c r="N34" s="46"/>
      <c r="O34" s="46">
        <v>27</v>
      </c>
      <c r="P34" s="46">
        <v>22</v>
      </c>
      <c r="R34" s="46">
        <v>27</v>
      </c>
      <c r="S34" s="46">
        <v>25</v>
      </c>
      <c r="U34" s="46">
        <v>27</v>
      </c>
      <c r="V34" s="46">
        <v>27</v>
      </c>
      <c r="X34" s="46"/>
      <c r="Y34" s="46">
        <v>27</v>
      </c>
      <c r="Z34" s="46">
        <v>23</v>
      </c>
      <c r="AB34" s="46">
        <v>27</v>
      </c>
      <c r="AC34" s="46">
        <v>26</v>
      </c>
      <c r="AE34" s="46">
        <v>27</v>
      </c>
      <c r="AF34" s="46">
        <v>28</v>
      </c>
    </row>
    <row r="35" spans="1:32">
      <c r="A35" s="21"/>
      <c r="B35" s="16"/>
      <c r="D35" s="36"/>
      <c r="E35" s="12">
        <v>30</v>
      </c>
      <c r="I35" s="46">
        <v>33</v>
      </c>
      <c r="J35" s="58">
        <v>17</v>
      </c>
      <c r="K35" s="46">
        <v>1.1000000000000001</v>
      </c>
      <c r="L35" s="46">
        <v>1.2</v>
      </c>
      <c r="N35" s="46"/>
      <c r="O35" s="46">
        <v>28</v>
      </c>
      <c r="P35" s="46">
        <v>22</v>
      </c>
      <c r="R35" s="46">
        <v>28</v>
      </c>
      <c r="S35" s="46">
        <v>25</v>
      </c>
      <c r="U35" s="46">
        <v>28</v>
      </c>
      <c r="V35" s="46">
        <v>27</v>
      </c>
      <c r="X35" s="46"/>
      <c r="Y35" s="46">
        <v>28</v>
      </c>
      <c r="Z35" s="46">
        <v>23</v>
      </c>
      <c r="AB35" s="46">
        <v>28</v>
      </c>
      <c r="AC35" s="46">
        <v>26</v>
      </c>
      <c r="AE35" s="46">
        <v>28</v>
      </c>
      <c r="AF35" s="46">
        <v>28</v>
      </c>
    </row>
    <row r="36" spans="1:32" ht="13.5" thickBot="1">
      <c r="D36" s="36"/>
      <c r="E36" s="12">
        <v>31</v>
      </c>
      <c r="I36" s="46">
        <v>34</v>
      </c>
      <c r="J36" s="58">
        <v>17</v>
      </c>
      <c r="K36" s="46">
        <v>1.1000000000000001</v>
      </c>
      <c r="L36" s="46">
        <v>1.2</v>
      </c>
      <c r="N36" s="46"/>
      <c r="O36" s="46">
        <v>29</v>
      </c>
      <c r="P36" s="46">
        <v>22</v>
      </c>
      <c r="R36" s="46">
        <v>29</v>
      </c>
      <c r="S36" s="46">
        <v>25</v>
      </c>
      <c r="U36" s="46">
        <v>29</v>
      </c>
      <c r="V36" s="46">
        <v>27</v>
      </c>
      <c r="X36" s="46"/>
      <c r="Y36" s="46">
        <v>29</v>
      </c>
      <c r="Z36" s="46">
        <v>23</v>
      </c>
      <c r="AB36" s="46">
        <v>29</v>
      </c>
      <c r="AC36" s="46">
        <v>26</v>
      </c>
      <c r="AE36" s="46">
        <v>29</v>
      </c>
      <c r="AF36" s="46">
        <v>29</v>
      </c>
    </row>
    <row r="37" spans="1:32" ht="13.5" thickBot="1">
      <c r="A37" s="17" t="s">
        <v>0</v>
      </c>
      <c r="D37" s="36"/>
      <c r="E37" s="12">
        <v>32</v>
      </c>
      <c r="I37" s="46">
        <v>35</v>
      </c>
      <c r="J37" s="58">
        <v>17</v>
      </c>
      <c r="K37" s="46">
        <v>1.1000000000000001</v>
      </c>
      <c r="L37" s="46">
        <v>1.2</v>
      </c>
      <c r="N37" s="46"/>
      <c r="O37" s="46">
        <v>30</v>
      </c>
      <c r="P37" s="46">
        <v>23</v>
      </c>
      <c r="R37" s="46">
        <v>30</v>
      </c>
      <c r="S37" s="46">
        <v>25</v>
      </c>
      <c r="U37" s="46">
        <v>30</v>
      </c>
      <c r="V37" s="46">
        <v>28</v>
      </c>
      <c r="X37" s="46"/>
      <c r="Y37" s="46">
        <v>30</v>
      </c>
      <c r="Z37" s="46">
        <v>24</v>
      </c>
      <c r="AB37" s="46">
        <v>30</v>
      </c>
      <c r="AC37" s="46">
        <v>26</v>
      </c>
      <c r="AE37" s="46">
        <v>30</v>
      </c>
      <c r="AF37" s="46">
        <v>29</v>
      </c>
    </row>
    <row r="38" spans="1:32">
      <c r="D38" s="36"/>
      <c r="E38" s="12">
        <v>33</v>
      </c>
      <c r="I38" s="46">
        <v>36</v>
      </c>
      <c r="J38" s="58">
        <v>18</v>
      </c>
      <c r="K38" s="46">
        <v>1.07</v>
      </c>
      <c r="L38" s="46">
        <v>1.1599999999999999</v>
      </c>
      <c r="N38" s="46"/>
      <c r="O38" s="46">
        <v>31</v>
      </c>
      <c r="P38" s="46">
        <v>23</v>
      </c>
      <c r="R38" s="46">
        <v>31</v>
      </c>
      <c r="S38" s="46">
        <v>26</v>
      </c>
      <c r="U38" s="46">
        <v>31</v>
      </c>
      <c r="V38" s="46">
        <v>28</v>
      </c>
      <c r="X38" s="46"/>
      <c r="Y38" s="46">
        <v>31</v>
      </c>
      <c r="Z38" s="46">
        <v>24</v>
      </c>
      <c r="AB38" s="46">
        <v>31</v>
      </c>
      <c r="AC38" s="46">
        <v>27</v>
      </c>
      <c r="AE38" s="46">
        <v>31</v>
      </c>
      <c r="AF38" s="46">
        <v>29</v>
      </c>
    </row>
    <row r="39" spans="1:32">
      <c r="B39" s="10"/>
      <c r="D39" s="36"/>
      <c r="E39" s="12">
        <v>34</v>
      </c>
      <c r="I39" s="46">
        <v>37</v>
      </c>
      <c r="J39" s="58">
        <v>18</v>
      </c>
      <c r="K39" s="46">
        <v>1.07</v>
      </c>
      <c r="L39" s="46">
        <v>1.1599999999999999</v>
      </c>
      <c r="N39" s="46"/>
      <c r="O39" s="46">
        <v>32</v>
      </c>
      <c r="P39" s="46">
        <v>23</v>
      </c>
      <c r="R39" s="46">
        <v>32</v>
      </c>
      <c r="S39" s="46">
        <v>26</v>
      </c>
      <c r="U39" s="46">
        <v>32</v>
      </c>
      <c r="V39" s="46">
        <v>28</v>
      </c>
      <c r="X39" s="46"/>
      <c r="Y39" s="46">
        <v>32</v>
      </c>
      <c r="Z39" s="46">
        <v>24</v>
      </c>
      <c r="AB39" s="46">
        <v>32</v>
      </c>
      <c r="AC39" s="46">
        <v>27</v>
      </c>
      <c r="AE39" s="46">
        <v>32</v>
      </c>
      <c r="AF39" s="46">
        <v>29</v>
      </c>
    </row>
    <row r="40" spans="1:32">
      <c r="D40" s="36"/>
      <c r="E40" s="12">
        <v>35</v>
      </c>
      <c r="I40" s="46">
        <v>38</v>
      </c>
      <c r="J40" s="58">
        <v>18</v>
      </c>
      <c r="K40" s="46">
        <v>1.07</v>
      </c>
      <c r="L40" s="46">
        <v>1.1599999999999999</v>
      </c>
      <c r="N40" s="46"/>
      <c r="O40" s="46">
        <v>33</v>
      </c>
      <c r="P40" s="46">
        <v>23</v>
      </c>
      <c r="R40" s="46">
        <v>33</v>
      </c>
      <c r="S40" s="46">
        <v>26</v>
      </c>
      <c r="U40" s="46">
        <v>33</v>
      </c>
      <c r="V40" s="46">
        <v>28</v>
      </c>
      <c r="X40" s="46"/>
      <c r="Y40" s="46">
        <v>33</v>
      </c>
      <c r="Z40" s="46">
        <v>24</v>
      </c>
      <c r="AB40" s="46">
        <v>33</v>
      </c>
      <c r="AC40" s="46">
        <v>27</v>
      </c>
      <c r="AE40" s="46">
        <v>33</v>
      </c>
      <c r="AF40" s="46">
        <v>30</v>
      </c>
    </row>
    <row r="41" spans="1:32">
      <c r="D41" s="36"/>
      <c r="E41" s="12">
        <v>36</v>
      </c>
      <c r="I41" s="46">
        <v>39</v>
      </c>
      <c r="J41" s="58">
        <v>18</v>
      </c>
      <c r="K41" s="46">
        <v>1.07</v>
      </c>
      <c r="L41" s="46">
        <v>1.1599999999999999</v>
      </c>
      <c r="N41" s="46"/>
      <c r="O41" s="46">
        <v>34</v>
      </c>
      <c r="P41" s="46">
        <v>23</v>
      </c>
      <c r="R41" s="46">
        <v>34</v>
      </c>
      <c r="S41" s="46">
        <v>26</v>
      </c>
      <c r="U41" s="46">
        <v>34</v>
      </c>
      <c r="V41" s="46">
        <v>29</v>
      </c>
      <c r="X41" s="46"/>
      <c r="Y41" s="46">
        <v>34</v>
      </c>
      <c r="Z41" s="46">
        <v>24</v>
      </c>
      <c r="AB41" s="46">
        <v>34</v>
      </c>
      <c r="AC41" s="46">
        <v>27</v>
      </c>
      <c r="AE41" s="46">
        <v>34</v>
      </c>
      <c r="AF41" s="46">
        <v>30</v>
      </c>
    </row>
    <row r="42" spans="1:32">
      <c r="D42" s="36"/>
      <c r="E42" s="12">
        <v>37</v>
      </c>
      <c r="I42" s="46">
        <v>40</v>
      </c>
      <c r="J42" s="58">
        <v>18</v>
      </c>
      <c r="K42" s="46">
        <v>1.07</v>
      </c>
      <c r="L42" s="46">
        <v>1.1599999999999999</v>
      </c>
      <c r="N42" s="46"/>
      <c r="O42" s="46">
        <v>35</v>
      </c>
      <c r="P42" s="46">
        <v>24</v>
      </c>
      <c r="R42" s="46">
        <v>35</v>
      </c>
      <c r="S42" s="46">
        <v>26</v>
      </c>
      <c r="U42" s="46">
        <v>35</v>
      </c>
      <c r="V42" s="46">
        <v>29</v>
      </c>
      <c r="X42" s="46"/>
      <c r="Y42" s="46">
        <v>35</v>
      </c>
      <c r="Z42" s="46">
        <v>25</v>
      </c>
      <c r="AB42" s="46">
        <v>35</v>
      </c>
      <c r="AC42" s="46">
        <v>27</v>
      </c>
      <c r="AE42" s="46">
        <v>35</v>
      </c>
      <c r="AF42" s="46">
        <v>30</v>
      </c>
    </row>
    <row r="43" spans="1:32">
      <c r="D43" s="36"/>
      <c r="E43" s="12">
        <v>38</v>
      </c>
      <c r="I43" s="46">
        <v>41</v>
      </c>
      <c r="J43" s="58">
        <v>18</v>
      </c>
      <c r="K43" s="46">
        <v>1.07</v>
      </c>
      <c r="L43" s="46">
        <v>1.1599999999999999</v>
      </c>
      <c r="N43" s="46"/>
      <c r="O43" s="46">
        <v>36</v>
      </c>
      <c r="P43" s="46">
        <v>24</v>
      </c>
      <c r="R43" s="46">
        <v>36</v>
      </c>
      <c r="S43" s="46">
        <v>26</v>
      </c>
      <c r="U43" s="46">
        <v>36</v>
      </c>
      <c r="V43" s="46">
        <v>29</v>
      </c>
      <c r="X43" s="46"/>
      <c r="Y43" s="46">
        <v>36</v>
      </c>
      <c r="Z43" s="46">
        <v>25</v>
      </c>
      <c r="AB43" s="46">
        <v>36</v>
      </c>
      <c r="AC43" s="46">
        <v>28</v>
      </c>
      <c r="AE43" s="46">
        <v>36</v>
      </c>
      <c r="AF43" s="46">
        <v>30</v>
      </c>
    </row>
    <row r="44" spans="1:32">
      <c r="D44" s="36"/>
      <c r="E44" s="12">
        <v>39</v>
      </c>
      <c r="I44" s="46">
        <v>42</v>
      </c>
      <c r="J44" s="58">
        <v>18</v>
      </c>
      <c r="K44" s="46">
        <v>1.07</v>
      </c>
      <c r="L44" s="46">
        <v>1.1599999999999999</v>
      </c>
      <c r="N44" s="46"/>
      <c r="O44" s="46">
        <v>37</v>
      </c>
      <c r="P44" s="46">
        <v>24</v>
      </c>
      <c r="R44" s="46">
        <v>37</v>
      </c>
      <c r="S44" s="46">
        <v>27</v>
      </c>
      <c r="U44" s="46">
        <v>37</v>
      </c>
      <c r="V44" s="46">
        <v>29</v>
      </c>
      <c r="X44" s="46"/>
      <c r="Y44" s="46">
        <v>37</v>
      </c>
      <c r="Z44" s="46">
        <v>25</v>
      </c>
      <c r="AB44" s="46">
        <v>37</v>
      </c>
      <c r="AC44" s="46">
        <v>28</v>
      </c>
      <c r="AE44" s="46">
        <v>37</v>
      </c>
      <c r="AF44" s="46">
        <v>30</v>
      </c>
    </row>
    <row r="45" spans="1:32">
      <c r="D45" s="36"/>
      <c r="E45" s="12">
        <v>40</v>
      </c>
      <c r="I45" s="46">
        <v>43</v>
      </c>
      <c r="J45" s="58">
        <v>18</v>
      </c>
      <c r="K45" s="46">
        <v>1.07</v>
      </c>
      <c r="L45" s="46">
        <v>1.1599999999999999</v>
      </c>
      <c r="N45" s="46"/>
      <c r="O45" s="46">
        <v>38</v>
      </c>
      <c r="P45" s="46">
        <v>24</v>
      </c>
      <c r="R45" s="46">
        <v>38</v>
      </c>
      <c r="S45" s="46">
        <v>27</v>
      </c>
      <c r="U45" s="46">
        <v>38</v>
      </c>
      <c r="V45" s="46">
        <v>29</v>
      </c>
      <c r="X45" s="46"/>
      <c r="Y45" s="46">
        <v>38</v>
      </c>
      <c r="Z45" s="46">
        <v>25</v>
      </c>
      <c r="AB45" s="46">
        <v>38</v>
      </c>
      <c r="AC45" s="46">
        <v>28</v>
      </c>
      <c r="AE45" s="46">
        <v>38</v>
      </c>
      <c r="AF45" s="46">
        <v>31</v>
      </c>
    </row>
    <row r="46" spans="1:32">
      <c r="D46" s="36"/>
      <c r="E46" s="12">
        <v>41</v>
      </c>
      <c r="I46" s="46">
        <v>44</v>
      </c>
      <c r="J46" s="58">
        <v>18</v>
      </c>
      <c r="K46" s="46">
        <v>1.07</v>
      </c>
      <c r="L46" s="46">
        <v>1.1599999999999999</v>
      </c>
      <c r="N46" s="46"/>
      <c r="O46" s="46">
        <v>39</v>
      </c>
      <c r="P46" s="46">
        <v>24</v>
      </c>
      <c r="R46" s="46">
        <v>39</v>
      </c>
      <c r="S46" s="46">
        <v>27</v>
      </c>
      <c r="U46" s="46">
        <v>39</v>
      </c>
      <c r="V46" s="46">
        <v>29</v>
      </c>
      <c r="X46" s="46"/>
      <c r="Y46" s="46">
        <v>39</v>
      </c>
      <c r="Z46" s="46">
        <v>25</v>
      </c>
      <c r="AB46" s="46">
        <v>39</v>
      </c>
      <c r="AC46" s="46">
        <v>28</v>
      </c>
      <c r="AE46" s="46">
        <v>39</v>
      </c>
      <c r="AF46" s="46">
        <v>31</v>
      </c>
    </row>
    <row r="47" spans="1:32">
      <c r="D47" s="36"/>
      <c r="E47" s="12">
        <v>42</v>
      </c>
      <c r="I47" s="46">
        <v>45</v>
      </c>
      <c r="J47" s="58">
        <v>18</v>
      </c>
      <c r="K47" s="46">
        <v>1.07</v>
      </c>
      <c r="L47" s="46">
        <v>1.1599999999999999</v>
      </c>
      <c r="N47" s="46"/>
      <c r="O47" s="46">
        <v>40</v>
      </c>
      <c r="P47" s="46">
        <v>24</v>
      </c>
      <c r="R47" s="46">
        <v>40</v>
      </c>
      <c r="S47" s="46">
        <v>27</v>
      </c>
      <c r="U47" s="46">
        <v>40</v>
      </c>
      <c r="V47" s="46">
        <v>30</v>
      </c>
      <c r="X47" s="46"/>
      <c r="Y47" s="46">
        <v>40</v>
      </c>
      <c r="Z47" s="46">
        <v>25</v>
      </c>
      <c r="AB47" s="46">
        <v>40</v>
      </c>
      <c r="AC47" s="46">
        <v>28</v>
      </c>
      <c r="AE47" s="46">
        <v>40</v>
      </c>
      <c r="AF47" s="46">
        <v>31</v>
      </c>
    </row>
    <row r="48" spans="1:32">
      <c r="D48" s="36"/>
      <c r="E48" s="12">
        <v>43</v>
      </c>
      <c r="I48" s="46">
        <v>46</v>
      </c>
      <c r="J48" s="58">
        <v>18</v>
      </c>
      <c r="K48" s="46">
        <v>1.07</v>
      </c>
      <c r="L48" s="46">
        <v>1.1599999999999999</v>
      </c>
      <c r="N48" s="46"/>
      <c r="O48" s="46">
        <v>41</v>
      </c>
      <c r="P48" s="46">
        <v>24</v>
      </c>
      <c r="R48" s="46">
        <v>41</v>
      </c>
      <c r="S48" s="46">
        <v>27</v>
      </c>
      <c r="U48" s="46">
        <v>41</v>
      </c>
      <c r="V48" s="46">
        <v>30</v>
      </c>
      <c r="X48" s="46"/>
      <c r="Y48" s="46">
        <v>41</v>
      </c>
      <c r="Z48" s="46">
        <v>25</v>
      </c>
      <c r="AB48" s="46">
        <v>41</v>
      </c>
      <c r="AC48" s="46">
        <v>28</v>
      </c>
      <c r="AE48" s="46">
        <v>41</v>
      </c>
      <c r="AF48" s="46">
        <v>31</v>
      </c>
    </row>
    <row r="49" spans="4:32">
      <c r="D49" s="36"/>
      <c r="E49" s="12">
        <v>44</v>
      </c>
      <c r="I49" s="46">
        <v>47</v>
      </c>
      <c r="J49" s="58">
        <v>18</v>
      </c>
      <c r="K49" s="46">
        <v>1.07</v>
      </c>
      <c r="L49" s="46">
        <v>1.1599999999999999</v>
      </c>
      <c r="N49" s="46"/>
      <c r="O49" s="46">
        <v>42</v>
      </c>
      <c r="P49" s="46">
        <v>24</v>
      </c>
      <c r="R49" s="46">
        <v>42</v>
      </c>
      <c r="S49" s="46">
        <v>27</v>
      </c>
      <c r="U49" s="46">
        <v>42</v>
      </c>
      <c r="V49" s="46">
        <v>30</v>
      </c>
      <c r="X49" s="46"/>
      <c r="Y49" s="46">
        <v>42</v>
      </c>
      <c r="Z49" s="46">
        <v>25</v>
      </c>
      <c r="AB49" s="46">
        <v>42</v>
      </c>
      <c r="AC49" s="46">
        <v>28</v>
      </c>
      <c r="AE49" s="46">
        <v>42</v>
      </c>
      <c r="AF49" s="46">
        <v>31</v>
      </c>
    </row>
    <row r="50" spans="4:32">
      <c r="D50" s="36"/>
      <c r="E50" s="12">
        <v>45</v>
      </c>
      <c r="I50" s="46">
        <v>48</v>
      </c>
      <c r="J50" s="58">
        <v>18</v>
      </c>
      <c r="K50" s="46">
        <v>1.07</v>
      </c>
      <c r="L50" s="46">
        <v>1.1599999999999999</v>
      </c>
      <c r="N50" s="46"/>
      <c r="O50" s="46">
        <v>43</v>
      </c>
      <c r="P50" s="46">
        <v>24</v>
      </c>
      <c r="R50" s="46">
        <v>43</v>
      </c>
      <c r="S50" s="46">
        <v>27</v>
      </c>
      <c r="U50" s="46">
        <v>43</v>
      </c>
      <c r="V50" s="46">
        <v>30</v>
      </c>
      <c r="X50" s="46"/>
      <c r="Y50" s="46">
        <v>43</v>
      </c>
      <c r="Z50" s="46">
        <v>25</v>
      </c>
      <c r="AB50" s="46">
        <v>43</v>
      </c>
      <c r="AC50" s="46">
        <v>28</v>
      </c>
      <c r="AE50" s="46">
        <v>43</v>
      </c>
      <c r="AF50" s="46">
        <v>31</v>
      </c>
    </row>
    <row r="51" spans="4:32">
      <c r="D51" s="36"/>
      <c r="E51" s="12">
        <v>46</v>
      </c>
      <c r="I51" s="46">
        <v>49</v>
      </c>
      <c r="J51" s="58">
        <v>18</v>
      </c>
      <c r="K51" s="46">
        <v>1.07</v>
      </c>
      <c r="L51" s="46">
        <v>1.1599999999999999</v>
      </c>
      <c r="N51" s="46"/>
      <c r="O51" s="46">
        <v>44</v>
      </c>
      <c r="P51" s="46">
        <v>24</v>
      </c>
      <c r="R51" s="46">
        <v>44</v>
      </c>
      <c r="S51" s="46">
        <v>27</v>
      </c>
      <c r="U51" s="46">
        <v>44</v>
      </c>
      <c r="V51" s="46">
        <v>30</v>
      </c>
      <c r="X51" s="46"/>
      <c r="Y51" s="46">
        <v>44</v>
      </c>
      <c r="Z51" s="46">
        <v>26</v>
      </c>
      <c r="AB51" s="46">
        <v>44</v>
      </c>
      <c r="AC51" s="46">
        <v>29</v>
      </c>
      <c r="AE51" s="46">
        <v>44</v>
      </c>
      <c r="AF51" s="46">
        <v>31</v>
      </c>
    </row>
    <row r="52" spans="4:32">
      <c r="D52" s="36"/>
      <c r="E52" s="12">
        <v>47</v>
      </c>
      <c r="I52" s="46">
        <v>50</v>
      </c>
      <c r="J52" s="58">
        <v>20</v>
      </c>
      <c r="K52" s="46">
        <v>0.99</v>
      </c>
      <c r="L52" s="46">
        <v>1.0900000000000001</v>
      </c>
      <c r="N52" s="46"/>
      <c r="O52" s="46">
        <v>45</v>
      </c>
      <c r="P52" s="46">
        <v>25</v>
      </c>
      <c r="R52" s="46">
        <v>45</v>
      </c>
      <c r="S52" s="46">
        <v>27</v>
      </c>
      <c r="U52" s="46">
        <v>45</v>
      </c>
      <c r="V52" s="46">
        <v>30</v>
      </c>
      <c r="X52" s="46"/>
      <c r="Y52" s="46">
        <v>45</v>
      </c>
      <c r="Z52" s="46">
        <v>26</v>
      </c>
      <c r="AB52" s="46">
        <v>45</v>
      </c>
      <c r="AC52" s="46">
        <v>29</v>
      </c>
      <c r="AE52" s="46">
        <v>45</v>
      </c>
      <c r="AF52" s="46">
        <v>31</v>
      </c>
    </row>
    <row r="53" spans="4:32">
      <c r="D53" s="36"/>
      <c r="E53" s="12">
        <v>48</v>
      </c>
      <c r="N53" s="46"/>
      <c r="O53" s="46">
        <v>46</v>
      </c>
      <c r="P53" s="46">
        <v>25</v>
      </c>
      <c r="R53" s="46">
        <v>46</v>
      </c>
      <c r="S53" s="46">
        <v>27</v>
      </c>
      <c r="U53" s="46">
        <v>46</v>
      </c>
      <c r="V53" s="46">
        <v>30</v>
      </c>
      <c r="X53" s="46"/>
      <c r="Y53" s="46">
        <v>46</v>
      </c>
      <c r="Z53" s="46">
        <v>26</v>
      </c>
      <c r="AB53" s="46">
        <v>46</v>
      </c>
      <c r="AC53" s="46">
        <v>29</v>
      </c>
      <c r="AE53" s="46">
        <v>46</v>
      </c>
      <c r="AF53" s="46">
        <v>31</v>
      </c>
    </row>
    <row r="54" spans="4:32">
      <c r="D54" s="36"/>
      <c r="E54" s="12">
        <v>49</v>
      </c>
      <c r="N54" s="46"/>
      <c r="O54" s="46">
        <v>47</v>
      </c>
      <c r="P54" s="46">
        <v>25</v>
      </c>
      <c r="R54" s="46">
        <v>47</v>
      </c>
      <c r="S54" s="46">
        <v>28</v>
      </c>
      <c r="U54" s="46">
        <v>47</v>
      </c>
      <c r="V54" s="46">
        <v>30</v>
      </c>
      <c r="X54" s="46"/>
      <c r="Y54" s="46">
        <v>47</v>
      </c>
      <c r="Z54" s="46">
        <v>26</v>
      </c>
      <c r="AB54" s="46">
        <v>47</v>
      </c>
      <c r="AC54" s="46">
        <v>29</v>
      </c>
      <c r="AE54" s="46">
        <v>47</v>
      </c>
      <c r="AF54" s="46">
        <v>31</v>
      </c>
    </row>
    <row r="55" spans="4:32">
      <c r="D55" s="36"/>
      <c r="E55" s="12">
        <v>50</v>
      </c>
      <c r="N55" s="46"/>
      <c r="O55" s="46">
        <v>48</v>
      </c>
      <c r="P55" s="46">
        <v>25</v>
      </c>
      <c r="R55" s="46">
        <v>48</v>
      </c>
      <c r="S55" s="46">
        <v>28</v>
      </c>
      <c r="U55" s="46">
        <v>48</v>
      </c>
      <c r="V55" s="46">
        <v>30</v>
      </c>
      <c r="X55" s="46"/>
      <c r="Y55" s="46">
        <v>48</v>
      </c>
      <c r="Z55" s="46">
        <v>26</v>
      </c>
      <c r="AB55" s="46">
        <v>48</v>
      </c>
      <c r="AC55" s="46">
        <v>29</v>
      </c>
      <c r="AE55" s="46">
        <v>48</v>
      </c>
      <c r="AF55" s="46">
        <v>31</v>
      </c>
    </row>
    <row r="56" spans="4:32">
      <c r="D56" s="36"/>
      <c r="E56" s="12">
        <v>51</v>
      </c>
      <c r="N56" s="46"/>
      <c r="O56" s="46">
        <v>49</v>
      </c>
      <c r="P56" s="46">
        <v>25</v>
      </c>
      <c r="R56" s="46">
        <v>49</v>
      </c>
      <c r="S56" s="46">
        <v>28</v>
      </c>
      <c r="U56" s="46">
        <v>49</v>
      </c>
      <c r="V56" s="46">
        <v>30</v>
      </c>
      <c r="X56" s="46"/>
      <c r="Y56" s="46">
        <v>49</v>
      </c>
      <c r="Z56" s="46">
        <v>26</v>
      </c>
      <c r="AB56" s="46">
        <v>49</v>
      </c>
      <c r="AC56" s="46">
        <v>29</v>
      </c>
      <c r="AE56" s="46">
        <v>49</v>
      </c>
      <c r="AF56" s="46">
        <v>31</v>
      </c>
    </row>
    <row r="57" spans="4:32">
      <c r="D57" s="36"/>
      <c r="E57" s="12">
        <v>52</v>
      </c>
      <c r="N57" s="46"/>
      <c r="O57" s="46">
        <v>50</v>
      </c>
      <c r="P57" s="46">
        <v>25</v>
      </c>
      <c r="R57" s="46">
        <v>50</v>
      </c>
      <c r="S57" s="46">
        <v>28</v>
      </c>
      <c r="U57" s="46">
        <v>50</v>
      </c>
      <c r="V57" s="46">
        <v>30</v>
      </c>
      <c r="X57" s="46"/>
      <c r="Y57" s="46">
        <v>50</v>
      </c>
      <c r="Z57" s="46">
        <v>26</v>
      </c>
      <c r="AB57" s="46">
        <v>50</v>
      </c>
      <c r="AC57" s="46">
        <v>29</v>
      </c>
      <c r="AE57" s="46">
        <v>50</v>
      </c>
      <c r="AF57" s="46">
        <v>31</v>
      </c>
    </row>
    <row r="58" spans="4:32">
      <c r="D58" s="36"/>
      <c r="E58" s="12">
        <v>53</v>
      </c>
      <c r="N58" s="46"/>
      <c r="O58" s="46">
        <v>51</v>
      </c>
      <c r="P58" s="46">
        <v>25</v>
      </c>
      <c r="R58" s="46">
        <v>51</v>
      </c>
      <c r="S58" s="46">
        <v>28</v>
      </c>
      <c r="U58" s="46">
        <v>51</v>
      </c>
      <c r="V58" s="46">
        <v>30</v>
      </c>
      <c r="X58" s="46"/>
      <c r="Y58" s="46">
        <v>51</v>
      </c>
      <c r="Z58" s="46">
        <v>26</v>
      </c>
      <c r="AB58" s="46">
        <v>51</v>
      </c>
      <c r="AC58" s="46">
        <v>29</v>
      </c>
      <c r="AE58" s="46">
        <v>51</v>
      </c>
      <c r="AF58" s="46">
        <v>31</v>
      </c>
    </row>
    <row r="59" spans="4:32">
      <c r="D59" s="36"/>
      <c r="E59" s="12">
        <v>54</v>
      </c>
      <c r="N59" s="46"/>
      <c r="O59" s="46">
        <v>52</v>
      </c>
      <c r="P59" s="46">
        <v>25</v>
      </c>
      <c r="R59" s="46">
        <v>52</v>
      </c>
      <c r="S59" s="46">
        <v>28</v>
      </c>
      <c r="U59" s="46">
        <v>52</v>
      </c>
      <c r="V59" s="46">
        <v>30</v>
      </c>
      <c r="X59" s="46"/>
      <c r="Y59" s="46">
        <v>52</v>
      </c>
      <c r="Z59" s="46">
        <v>26</v>
      </c>
      <c r="AB59" s="46">
        <v>52</v>
      </c>
      <c r="AC59" s="46">
        <v>29</v>
      </c>
      <c r="AE59" s="46">
        <v>52</v>
      </c>
      <c r="AF59" s="46">
        <v>31</v>
      </c>
    </row>
    <row r="60" spans="4:32">
      <c r="D60" s="36"/>
      <c r="E60" s="12">
        <v>55</v>
      </c>
      <c r="N60" s="46"/>
      <c r="O60" s="46">
        <v>53</v>
      </c>
      <c r="P60" s="46">
        <v>25</v>
      </c>
      <c r="R60" s="46">
        <v>53</v>
      </c>
      <c r="S60" s="46">
        <v>28</v>
      </c>
      <c r="U60" s="46">
        <v>53</v>
      </c>
      <c r="V60" s="46">
        <v>30</v>
      </c>
      <c r="X60" s="46"/>
      <c r="Y60" s="46">
        <v>53</v>
      </c>
      <c r="Z60" s="46">
        <v>26</v>
      </c>
      <c r="AB60" s="46">
        <v>53</v>
      </c>
      <c r="AC60" s="46">
        <v>29</v>
      </c>
      <c r="AE60" s="46">
        <v>53</v>
      </c>
      <c r="AF60" s="46">
        <v>31</v>
      </c>
    </row>
    <row r="61" spans="4:32">
      <c r="D61" s="36"/>
      <c r="E61" s="12">
        <v>56</v>
      </c>
      <c r="N61" s="46"/>
      <c r="O61" s="46">
        <v>54</v>
      </c>
      <c r="P61" s="46">
        <v>25</v>
      </c>
      <c r="R61" s="46">
        <v>54</v>
      </c>
      <c r="S61" s="46">
        <v>27</v>
      </c>
      <c r="U61" s="46">
        <v>54</v>
      </c>
      <c r="V61" s="46">
        <v>30</v>
      </c>
      <c r="X61" s="46"/>
      <c r="Y61" s="46">
        <v>54</v>
      </c>
      <c r="Z61" s="46">
        <v>26</v>
      </c>
      <c r="AB61" s="46">
        <v>54</v>
      </c>
      <c r="AC61" s="46">
        <v>29</v>
      </c>
      <c r="AE61" s="46">
        <v>54</v>
      </c>
      <c r="AF61" s="46">
        <v>31</v>
      </c>
    </row>
    <row r="62" spans="4:32">
      <c r="D62" s="36"/>
      <c r="E62" s="12">
        <v>57</v>
      </c>
      <c r="N62" s="46"/>
      <c r="O62" s="46">
        <v>55</v>
      </c>
      <c r="P62" s="46">
        <v>25</v>
      </c>
      <c r="R62" s="46">
        <v>55</v>
      </c>
      <c r="S62" s="46">
        <v>27</v>
      </c>
      <c r="U62" s="46">
        <v>55</v>
      </c>
      <c r="V62" s="46">
        <v>30</v>
      </c>
      <c r="X62" s="46"/>
      <c r="Y62" s="46">
        <v>55</v>
      </c>
      <c r="Z62" s="46">
        <v>26</v>
      </c>
      <c r="AB62" s="46">
        <v>55</v>
      </c>
      <c r="AC62" s="46">
        <v>29</v>
      </c>
      <c r="AE62" s="46">
        <v>55</v>
      </c>
      <c r="AF62" s="46">
        <v>31</v>
      </c>
    </row>
    <row r="63" spans="4:32">
      <c r="D63" s="36"/>
      <c r="E63" s="12">
        <v>58</v>
      </c>
      <c r="N63" s="46"/>
      <c r="O63" s="46">
        <v>56</v>
      </c>
      <c r="P63" s="46">
        <v>24</v>
      </c>
      <c r="R63" s="46">
        <v>56</v>
      </c>
      <c r="S63" s="46">
        <v>27</v>
      </c>
      <c r="U63" s="46">
        <v>56</v>
      </c>
      <c r="V63" s="46">
        <v>30</v>
      </c>
      <c r="X63" s="46"/>
      <c r="Y63" s="46">
        <v>56</v>
      </c>
      <c r="Z63" s="46">
        <v>26</v>
      </c>
      <c r="AB63" s="46">
        <v>56</v>
      </c>
      <c r="AC63" s="46">
        <v>29</v>
      </c>
      <c r="AE63" s="46">
        <v>56</v>
      </c>
      <c r="AF63" s="46">
        <v>31</v>
      </c>
    </row>
    <row r="64" spans="4:32">
      <c r="D64" s="36"/>
      <c r="E64" s="12">
        <v>59</v>
      </c>
      <c r="N64" s="46"/>
      <c r="O64" s="46">
        <v>57</v>
      </c>
      <c r="P64" s="46">
        <v>24</v>
      </c>
      <c r="R64" s="46">
        <v>57</v>
      </c>
      <c r="S64" s="46">
        <v>27</v>
      </c>
      <c r="U64" s="46">
        <v>57</v>
      </c>
      <c r="V64" s="46">
        <v>30</v>
      </c>
      <c r="X64" s="46"/>
      <c r="Y64" s="46">
        <v>57</v>
      </c>
      <c r="Z64" s="46">
        <v>25</v>
      </c>
      <c r="AB64" s="46">
        <v>57</v>
      </c>
      <c r="AC64" s="46">
        <v>28</v>
      </c>
      <c r="AE64" s="46">
        <v>57</v>
      </c>
      <c r="AF64" s="46">
        <v>31</v>
      </c>
    </row>
    <row r="65" spans="4:32">
      <c r="D65" s="36"/>
      <c r="E65" s="12">
        <v>60</v>
      </c>
      <c r="N65" s="46"/>
      <c r="O65" s="46">
        <v>58</v>
      </c>
      <c r="P65" s="46">
        <v>24</v>
      </c>
      <c r="R65" s="46">
        <v>58</v>
      </c>
      <c r="S65" s="46">
        <v>27</v>
      </c>
      <c r="U65" s="46">
        <v>58</v>
      </c>
      <c r="V65" s="46">
        <v>30</v>
      </c>
      <c r="X65" s="46"/>
      <c r="Y65" s="46">
        <v>58</v>
      </c>
      <c r="Z65" s="46">
        <v>25</v>
      </c>
      <c r="AB65" s="46">
        <v>58</v>
      </c>
      <c r="AC65" s="46">
        <v>28</v>
      </c>
      <c r="AE65" s="46">
        <v>58</v>
      </c>
      <c r="AF65" s="46">
        <v>31</v>
      </c>
    </row>
    <row r="66" spans="4:32">
      <c r="D66" s="36"/>
      <c r="E66" s="12">
        <v>61</v>
      </c>
      <c r="N66" s="46"/>
      <c r="O66" s="46">
        <v>59</v>
      </c>
      <c r="P66" s="46">
        <v>24</v>
      </c>
      <c r="R66" s="46">
        <v>59</v>
      </c>
      <c r="S66" s="46">
        <v>27</v>
      </c>
      <c r="U66" s="46">
        <v>59</v>
      </c>
      <c r="V66" s="46">
        <v>30</v>
      </c>
      <c r="X66" s="46"/>
      <c r="Y66" s="46">
        <v>59</v>
      </c>
      <c r="Z66" s="46">
        <v>25</v>
      </c>
      <c r="AB66" s="46">
        <v>59</v>
      </c>
      <c r="AC66" s="46">
        <v>28</v>
      </c>
      <c r="AE66" s="46">
        <v>59</v>
      </c>
      <c r="AF66" s="46">
        <v>31</v>
      </c>
    </row>
    <row r="67" spans="4:32">
      <c r="D67" s="36"/>
      <c r="E67" s="12">
        <v>62</v>
      </c>
      <c r="N67" s="46"/>
      <c r="O67" s="46">
        <v>60</v>
      </c>
      <c r="P67" s="46">
        <v>24</v>
      </c>
      <c r="R67" s="46">
        <v>60</v>
      </c>
      <c r="S67" s="46">
        <v>27</v>
      </c>
      <c r="U67" s="46">
        <v>60</v>
      </c>
      <c r="V67" s="46">
        <v>30</v>
      </c>
      <c r="X67" s="46"/>
      <c r="Y67" s="46">
        <v>60</v>
      </c>
      <c r="Z67" s="46">
        <v>25</v>
      </c>
      <c r="AB67" s="46">
        <v>60</v>
      </c>
      <c r="AC67" s="46">
        <v>28</v>
      </c>
      <c r="AE67" s="46">
        <v>60</v>
      </c>
      <c r="AF67" s="46">
        <v>31</v>
      </c>
    </row>
    <row r="68" spans="4:32">
      <c r="D68" s="36"/>
      <c r="E68" s="12">
        <v>63</v>
      </c>
      <c r="N68" s="46"/>
      <c r="O68" s="46">
        <v>61</v>
      </c>
      <c r="P68" s="46">
        <v>24</v>
      </c>
      <c r="R68" s="46">
        <v>61</v>
      </c>
      <c r="S68" s="46">
        <v>27</v>
      </c>
      <c r="U68" s="46">
        <v>61</v>
      </c>
      <c r="V68" s="46">
        <v>29</v>
      </c>
      <c r="X68" s="46"/>
      <c r="Y68" s="46">
        <v>61</v>
      </c>
      <c r="Z68" s="46">
        <v>25</v>
      </c>
      <c r="AB68" s="46">
        <v>61</v>
      </c>
      <c r="AC68" s="46">
        <v>28</v>
      </c>
      <c r="AE68" s="46">
        <v>61</v>
      </c>
      <c r="AF68" s="46">
        <v>31</v>
      </c>
    </row>
    <row r="69" spans="4:32">
      <c r="D69" s="36"/>
      <c r="E69" s="12">
        <v>64</v>
      </c>
      <c r="N69" s="46"/>
      <c r="O69" s="46">
        <v>62</v>
      </c>
      <c r="P69" s="46">
        <v>24</v>
      </c>
      <c r="R69" s="46">
        <v>62</v>
      </c>
      <c r="S69" s="46">
        <v>27</v>
      </c>
      <c r="U69" s="46">
        <v>62</v>
      </c>
      <c r="V69" s="46">
        <v>29</v>
      </c>
      <c r="X69" s="46"/>
      <c r="Y69" s="46">
        <v>62</v>
      </c>
      <c r="Z69" s="46">
        <v>25</v>
      </c>
      <c r="AB69" s="46">
        <v>62</v>
      </c>
      <c r="AC69" s="46">
        <v>28</v>
      </c>
      <c r="AE69" s="46">
        <v>62</v>
      </c>
      <c r="AF69" s="46">
        <v>31</v>
      </c>
    </row>
    <row r="70" spans="4:32">
      <c r="D70" s="36"/>
      <c r="E70" s="12">
        <v>65</v>
      </c>
      <c r="N70" s="46"/>
      <c r="O70" s="46">
        <v>63</v>
      </c>
      <c r="P70" s="46">
        <v>24</v>
      </c>
      <c r="R70" s="46">
        <v>63</v>
      </c>
      <c r="S70" s="46">
        <v>27</v>
      </c>
      <c r="U70" s="46">
        <v>63</v>
      </c>
      <c r="V70" s="46">
        <v>29</v>
      </c>
      <c r="X70" s="46"/>
      <c r="Y70" s="46">
        <v>63</v>
      </c>
      <c r="Z70" s="46">
        <v>25</v>
      </c>
      <c r="AB70" s="46">
        <v>63</v>
      </c>
      <c r="AC70" s="46">
        <v>28</v>
      </c>
      <c r="AE70" s="46">
        <v>63</v>
      </c>
      <c r="AF70" s="46">
        <v>30</v>
      </c>
    </row>
    <row r="71" spans="4:32">
      <c r="D71" s="36"/>
      <c r="E71" s="12">
        <v>66</v>
      </c>
      <c r="N71" s="46"/>
      <c r="O71" s="46">
        <v>64</v>
      </c>
      <c r="P71" s="46">
        <v>24</v>
      </c>
      <c r="R71" s="46">
        <v>64</v>
      </c>
      <c r="S71" s="46">
        <v>26</v>
      </c>
      <c r="U71" s="46">
        <v>64</v>
      </c>
      <c r="V71" s="46">
        <v>29</v>
      </c>
      <c r="X71" s="46"/>
      <c r="Y71" s="46">
        <v>64</v>
      </c>
      <c r="Z71" s="46">
        <v>25</v>
      </c>
      <c r="AB71" s="46">
        <v>64</v>
      </c>
      <c r="AC71" s="46">
        <v>28</v>
      </c>
      <c r="AE71" s="46">
        <v>64</v>
      </c>
      <c r="AF71" s="46">
        <v>30</v>
      </c>
    </row>
    <row r="72" spans="4:32">
      <c r="D72" s="36"/>
      <c r="E72" s="12">
        <v>67</v>
      </c>
      <c r="N72" s="46"/>
      <c r="O72" s="46">
        <v>65</v>
      </c>
      <c r="P72" s="46">
        <v>24</v>
      </c>
      <c r="R72" s="46">
        <v>65</v>
      </c>
      <c r="S72" s="46">
        <v>26</v>
      </c>
      <c r="U72" s="46">
        <v>65</v>
      </c>
      <c r="V72" s="46">
        <v>29</v>
      </c>
      <c r="X72" s="46"/>
      <c r="Y72" s="46">
        <v>65</v>
      </c>
      <c r="Z72" s="46">
        <v>25</v>
      </c>
      <c r="AB72" s="46">
        <v>65</v>
      </c>
      <c r="AC72" s="46">
        <v>27</v>
      </c>
      <c r="AE72" s="46">
        <v>65</v>
      </c>
      <c r="AF72" s="46">
        <v>30</v>
      </c>
    </row>
    <row r="73" spans="4:32">
      <c r="D73" s="36"/>
      <c r="E73" s="12">
        <v>68</v>
      </c>
      <c r="N73" s="46"/>
      <c r="O73" s="46">
        <v>66</v>
      </c>
      <c r="P73" s="46">
        <v>23</v>
      </c>
      <c r="R73" s="46">
        <v>66</v>
      </c>
      <c r="S73" s="46">
        <v>26</v>
      </c>
      <c r="U73" s="46">
        <v>66</v>
      </c>
      <c r="V73" s="46">
        <v>29</v>
      </c>
      <c r="X73" s="46"/>
      <c r="Y73" s="46">
        <v>66</v>
      </c>
      <c r="Z73" s="46">
        <v>24</v>
      </c>
      <c r="AB73" s="46">
        <v>66</v>
      </c>
      <c r="AC73" s="46">
        <v>27</v>
      </c>
      <c r="AE73" s="46">
        <v>66</v>
      </c>
      <c r="AF73" s="46">
        <v>30</v>
      </c>
    </row>
    <row r="74" spans="4:32">
      <c r="D74" s="36"/>
      <c r="E74" s="12">
        <v>69</v>
      </c>
      <c r="N74" s="46"/>
      <c r="O74" s="46">
        <v>67</v>
      </c>
      <c r="P74" s="46">
        <v>23</v>
      </c>
      <c r="R74" s="46">
        <v>67</v>
      </c>
      <c r="S74" s="46">
        <v>26</v>
      </c>
      <c r="U74" s="46">
        <v>67</v>
      </c>
      <c r="V74" s="46">
        <v>28</v>
      </c>
      <c r="X74" s="46"/>
      <c r="Y74" s="46">
        <v>67</v>
      </c>
      <c r="Z74" s="46">
        <v>24</v>
      </c>
      <c r="AB74" s="46">
        <v>67</v>
      </c>
      <c r="AC74" s="46">
        <v>27</v>
      </c>
      <c r="AE74" s="46">
        <v>67</v>
      </c>
      <c r="AF74" s="46">
        <v>30</v>
      </c>
    </row>
    <row r="75" spans="4:32">
      <c r="D75" s="36"/>
      <c r="E75" s="12">
        <v>70</v>
      </c>
      <c r="N75" s="46"/>
      <c r="O75" s="46">
        <v>68</v>
      </c>
      <c r="P75" s="46">
        <v>23</v>
      </c>
      <c r="R75" s="46">
        <v>68</v>
      </c>
      <c r="S75" s="46">
        <v>26</v>
      </c>
      <c r="U75" s="46">
        <v>68</v>
      </c>
      <c r="V75" s="46">
        <v>28</v>
      </c>
      <c r="X75" s="46"/>
      <c r="Y75" s="46">
        <v>68</v>
      </c>
      <c r="Z75" s="46">
        <v>24</v>
      </c>
      <c r="AB75" s="46">
        <v>68</v>
      </c>
      <c r="AC75" s="46">
        <v>27</v>
      </c>
      <c r="AE75" s="46">
        <v>68</v>
      </c>
      <c r="AF75" s="46">
        <v>29</v>
      </c>
    </row>
    <row r="76" spans="4:32">
      <c r="D76" s="36"/>
      <c r="E76" s="12">
        <v>71</v>
      </c>
      <c r="N76" s="46"/>
      <c r="O76" s="46">
        <v>69</v>
      </c>
      <c r="P76" s="46">
        <v>23</v>
      </c>
      <c r="R76" s="46">
        <v>69</v>
      </c>
      <c r="S76" s="46">
        <v>26</v>
      </c>
      <c r="U76" s="46">
        <v>69</v>
      </c>
      <c r="V76" s="46">
        <v>28</v>
      </c>
      <c r="X76" s="46"/>
      <c r="Y76" s="46">
        <v>69</v>
      </c>
      <c r="Z76" s="46">
        <v>24</v>
      </c>
      <c r="AB76" s="46">
        <v>69</v>
      </c>
      <c r="AC76" s="46">
        <v>27</v>
      </c>
      <c r="AE76" s="46">
        <v>69</v>
      </c>
      <c r="AF76" s="46">
        <v>29</v>
      </c>
    </row>
    <row r="77" spans="4:32">
      <c r="D77" s="36"/>
      <c r="E77" s="12">
        <v>72</v>
      </c>
      <c r="N77" s="46"/>
      <c r="O77" s="46">
        <v>70</v>
      </c>
      <c r="P77" s="46">
        <v>23</v>
      </c>
      <c r="R77" s="46">
        <v>70</v>
      </c>
      <c r="S77" s="46">
        <v>25</v>
      </c>
      <c r="U77" s="46">
        <v>70</v>
      </c>
      <c r="V77" s="46">
        <v>28</v>
      </c>
      <c r="X77" s="46"/>
      <c r="Y77" s="46">
        <v>70</v>
      </c>
      <c r="Z77" s="46">
        <v>24</v>
      </c>
      <c r="AB77" s="46">
        <v>70</v>
      </c>
      <c r="AC77" s="46">
        <v>26</v>
      </c>
      <c r="AE77" s="46">
        <v>70</v>
      </c>
      <c r="AF77" s="46">
        <v>29</v>
      </c>
    </row>
    <row r="78" spans="4:32">
      <c r="D78" s="37"/>
      <c r="E78" s="12">
        <v>73</v>
      </c>
      <c r="N78" s="46"/>
      <c r="O78" s="46">
        <v>71</v>
      </c>
      <c r="P78" s="46">
        <v>22</v>
      </c>
      <c r="R78" s="46">
        <v>71</v>
      </c>
      <c r="S78" s="46">
        <v>25</v>
      </c>
      <c r="U78" s="46">
        <v>71</v>
      </c>
      <c r="V78" s="46">
        <v>27</v>
      </c>
      <c r="X78" s="46"/>
      <c r="Y78" s="46">
        <v>71</v>
      </c>
      <c r="Z78" s="46">
        <v>23</v>
      </c>
      <c r="AB78" s="46">
        <v>71</v>
      </c>
      <c r="AC78" s="46">
        <v>26</v>
      </c>
      <c r="AE78" s="46">
        <v>71</v>
      </c>
      <c r="AF78" s="46">
        <v>29</v>
      </c>
    </row>
    <row r="79" spans="4:32">
      <c r="D79" s="37"/>
      <c r="E79" s="12">
        <v>74</v>
      </c>
      <c r="N79" s="46"/>
      <c r="O79" s="46">
        <v>72</v>
      </c>
      <c r="P79" s="46">
        <v>22</v>
      </c>
      <c r="R79" s="46">
        <v>72</v>
      </c>
      <c r="S79" s="46">
        <v>25</v>
      </c>
      <c r="U79" s="46">
        <v>72</v>
      </c>
      <c r="V79" s="46">
        <v>27</v>
      </c>
      <c r="X79" s="46"/>
      <c r="Y79" s="46">
        <v>72</v>
      </c>
      <c r="Z79" s="46">
        <v>23</v>
      </c>
      <c r="AB79" s="46">
        <v>72</v>
      </c>
      <c r="AC79" s="46">
        <v>26</v>
      </c>
      <c r="AE79" s="46">
        <v>72</v>
      </c>
      <c r="AF79" s="46">
        <v>28</v>
      </c>
    </row>
    <row r="80" spans="4:32">
      <c r="D80" s="37"/>
      <c r="E80" s="12">
        <v>75</v>
      </c>
      <c r="N80" s="46"/>
      <c r="O80" s="46">
        <v>73</v>
      </c>
      <c r="P80" s="46">
        <v>22</v>
      </c>
      <c r="R80" s="46">
        <v>73</v>
      </c>
      <c r="S80" s="46">
        <v>25</v>
      </c>
      <c r="U80" s="46">
        <v>73</v>
      </c>
      <c r="V80" s="46">
        <v>27</v>
      </c>
      <c r="X80" s="46"/>
      <c r="Y80" s="46">
        <v>73</v>
      </c>
      <c r="Z80" s="46">
        <v>23</v>
      </c>
      <c r="AB80" s="46">
        <v>73</v>
      </c>
      <c r="AC80" s="46">
        <v>26</v>
      </c>
      <c r="AE80" s="46">
        <v>73</v>
      </c>
      <c r="AF80" s="46">
        <v>28</v>
      </c>
    </row>
    <row r="81" spans="4:32">
      <c r="D81" s="37"/>
      <c r="E81" s="12">
        <v>76</v>
      </c>
      <c r="N81" s="46"/>
      <c r="O81" s="46">
        <v>74</v>
      </c>
      <c r="P81" s="46">
        <v>22</v>
      </c>
      <c r="R81" s="46">
        <v>74</v>
      </c>
      <c r="S81" s="46">
        <v>24</v>
      </c>
      <c r="U81" s="46">
        <v>74</v>
      </c>
      <c r="V81" s="46">
        <v>26</v>
      </c>
      <c r="X81" s="46"/>
      <c r="Y81" s="46">
        <v>74</v>
      </c>
      <c r="Z81" s="46">
        <v>23</v>
      </c>
      <c r="AB81" s="46">
        <v>74</v>
      </c>
      <c r="AC81" s="46">
        <v>25</v>
      </c>
      <c r="AE81" s="46">
        <v>74</v>
      </c>
      <c r="AF81" s="46">
        <v>28</v>
      </c>
    </row>
    <row r="82" spans="4:32">
      <c r="D82" s="37"/>
      <c r="E82" s="12">
        <v>77</v>
      </c>
      <c r="N82" s="46"/>
      <c r="O82" s="46">
        <v>75</v>
      </c>
      <c r="P82" s="46">
        <v>21</v>
      </c>
      <c r="R82" s="46">
        <v>75</v>
      </c>
      <c r="S82" s="46">
        <v>24</v>
      </c>
      <c r="U82" s="46">
        <v>75</v>
      </c>
      <c r="V82" s="46">
        <v>26</v>
      </c>
      <c r="X82" s="46"/>
      <c r="Y82" s="46">
        <v>75</v>
      </c>
      <c r="Z82" s="46">
        <v>22</v>
      </c>
      <c r="AB82" s="46">
        <v>75</v>
      </c>
      <c r="AC82" s="46">
        <v>25</v>
      </c>
      <c r="AE82" s="46">
        <v>75</v>
      </c>
      <c r="AF82" s="46">
        <v>27</v>
      </c>
    </row>
    <row r="83" spans="4:32">
      <c r="D83" s="37"/>
      <c r="E83" s="12">
        <v>78</v>
      </c>
      <c r="N83" s="46"/>
      <c r="O83" s="46">
        <v>76</v>
      </c>
      <c r="P83" s="46">
        <v>21</v>
      </c>
      <c r="R83" s="46">
        <v>76</v>
      </c>
      <c r="S83" s="46">
        <v>24</v>
      </c>
      <c r="U83" s="46">
        <v>76</v>
      </c>
      <c r="V83" s="46">
        <v>26</v>
      </c>
      <c r="X83" s="46"/>
      <c r="Y83" s="46">
        <v>76</v>
      </c>
      <c r="Z83" s="46">
        <v>22</v>
      </c>
      <c r="AB83" s="46">
        <v>76</v>
      </c>
      <c r="AC83" s="46">
        <v>25</v>
      </c>
      <c r="AE83" s="46">
        <v>76</v>
      </c>
      <c r="AF83" s="46">
        <v>27</v>
      </c>
    </row>
    <row r="84" spans="4:32">
      <c r="D84" s="37"/>
      <c r="E84" s="12">
        <v>79</v>
      </c>
      <c r="N84" s="46"/>
      <c r="O84" s="46">
        <v>77</v>
      </c>
      <c r="P84" s="46">
        <v>21</v>
      </c>
      <c r="R84" s="46">
        <v>77</v>
      </c>
      <c r="S84" s="46">
        <v>23</v>
      </c>
      <c r="U84" s="46">
        <v>77</v>
      </c>
      <c r="V84" s="46">
        <v>25</v>
      </c>
      <c r="X84" s="46"/>
      <c r="Y84" s="46">
        <v>77</v>
      </c>
      <c r="Z84" s="46">
        <v>22</v>
      </c>
      <c r="AB84" s="46">
        <v>77</v>
      </c>
      <c r="AC84" s="46">
        <v>24</v>
      </c>
      <c r="AE84" s="46">
        <v>77</v>
      </c>
      <c r="AF84" s="46">
        <v>27</v>
      </c>
    </row>
    <row r="85" spans="4:32">
      <c r="D85" s="37"/>
      <c r="E85" s="12">
        <v>80</v>
      </c>
      <c r="N85" s="46"/>
      <c r="O85" s="46">
        <v>78</v>
      </c>
      <c r="P85" s="46">
        <v>20</v>
      </c>
      <c r="R85" s="46">
        <v>78</v>
      </c>
      <c r="S85" s="46">
        <v>23</v>
      </c>
      <c r="U85" s="46">
        <v>78</v>
      </c>
      <c r="V85" s="46">
        <v>25</v>
      </c>
      <c r="X85" s="46"/>
      <c r="Y85" s="46">
        <v>78</v>
      </c>
      <c r="Z85" s="46">
        <v>21</v>
      </c>
      <c r="AB85" s="46">
        <v>78</v>
      </c>
      <c r="AC85" s="46">
        <v>24</v>
      </c>
      <c r="AE85" s="46">
        <v>78</v>
      </c>
      <c r="AF85" s="46">
        <v>26</v>
      </c>
    </row>
    <row r="86" spans="4:32">
      <c r="D86" s="37"/>
      <c r="E86" s="12">
        <v>81</v>
      </c>
      <c r="N86" s="46"/>
      <c r="O86" s="46">
        <v>79</v>
      </c>
      <c r="P86" s="46">
        <v>20</v>
      </c>
      <c r="R86" s="46">
        <v>79</v>
      </c>
      <c r="S86" s="46">
        <v>23</v>
      </c>
      <c r="U86" s="46">
        <v>79</v>
      </c>
      <c r="V86" s="46">
        <v>25</v>
      </c>
      <c r="X86" s="46"/>
      <c r="Y86" s="46">
        <v>79</v>
      </c>
      <c r="Z86" s="46">
        <v>21</v>
      </c>
      <c r="AB86" s="46">
        <v>79</v>
      </c>
      <c r="AC86" s="46">
        <v>24</v>
      </c>
      <c r="AE86" s="46">
        <v>79</v>
      </c>
      <c r="AF86" s="46">
        <v>26</v>
      </c>
    </row>
    <row r="87" spans="4:32">
      <c r="D87" s="37"/>
      <c r="E87" s="12">
        <v>82</v>
      </c>
      <c r="N87" s="46"/>
      <c r="O87" s="46">
        <v>80</v>
      </c>
      <c r="P87" s="46">
        <v>20</v>
      </c>
      <c r="R87" s="46">
        <v>80</v>
      </c>
      <c r="S87" s="46">
        <v>22</v>
      </c>
      <c r="U87" s="46">
        <v>80</v>
      </c>
      <c r="V87" s="46">
        <v>24</v>
      </c>
      <c r="X87" s="46"/>
      <c r="Y87" s="46">
        <v>80</v>
      </c>
      <c r="Z87" s="46">
        <v>21</v>
      </c>
      <c r="AB87" s="46">
        <v>80</v>
      </c>
      <c r="AC87" s="46">
        <v>23</v>
      </c>
      <c r="AE87" s="46">
        <v>80</v>
      </c>
      <c r="AF87" s="46">
        <v>25</v>
      </c>
    </row>
    <row r="88" spans="4:32">
      <c r="D88" s="37"/>
      <c r="E88" s="12">
        <v>83</v>
      </c>
      <c r="N88" s="46"/>
      <c r="O88" s="46">
        <v>81</v>
      </c>
      <c r="P88" s="46">
        <v>19</v>
      </c>
      <c r="R88" s="46">
        <v>81</v>
      </c>
      <c r="S88" s="46">
        <v>22</v>
      </c>
      <c r="U88" s="46">
        <v>81</v>
      </c>
      <c r="V88" s="46">
        <v>24</v>
      </c>
      <c r="X88" s="46"/>
      <c r="Y88" s="46">
        <v>81</v>
      </c>
      <c r="Z88" s="46">
        <v>20</v>
      </c>
      <c r="AB88" s="46">
        <v>81</v>
      </c>
      <c r="AC88" s="46">
        <v>23</v>
      </c>
      <c r="AE88" s="46">
        <v>81</v>
      </c>
      <c r="AF88" s="46">
        <v>25</v>
      </c>
    </row>
    <row r="89" spans="4:32">
      <c r="D89" s="37"/>
      <c r="E89" s="12">
        <v>84</v>
      </c>
      <c r="N89" s="46"/>
      <c r="O89" s="46">
        <v>82</v>
      </c>
      <c r="P89" s="46">
        <v>19</v>
      </c>
      <c r="R89" s="46">
        <v>82</v>
      </c>
      <c r="S89" s="46">
        <v>21</v>
      </c>
      <c r="U89" s="46">
        <v>82</v>
      </c>
      <c r="V89" s="46">
        <v>23</v>
      </c>
      <c r="X89" s="46"/>
      <c r="Y89" s="46">
        <v>82</v>
      </c>
      <c r="Z89" s="46">
        <v>20</v>
      </c>
      <c r="AB89" s="46">
        <v>82</v>
      </c>
      <c r="AC89" s="46">
        <v>22</v>
      </c>
      <c r="AE89" s="46">
        <v>82</v>
      </c>
      <c r="AF89" s="46">
        <v>24</v>
      </c>
    </row>
    <row r="90" spans="4:32">
      <c r="D90" s="37"/>
      <c r="E90" s="12">
        <v>85</v>
      </c>
      <c r="N90" s="46"/>
      <c r="O90" s="46">
        <v>83</v>
      </c>
      <c r="P90" s="46">
        <v>19</v>
      </c>
      <c r="R90" s="46">
        <v>83</v>
      </c>
      <c r="S90" s="46">
        <v>21</v>
      </c>
      <c r="U90" s="46">
        <v>83</v>
      </c>
      <c r="V90" s="46">
        <v>23</v>
      </c>
      <c r="X90" s="46"/>
      <c r="Y90" s="46">
        <v>83</v>
      </c>
      <c r="Z90" s="46">
        <v>19</v>
      </c>
      <c r="AB90" s="46">
        <v>83</v>
      </c>
      <c r="AC90" s="46">
        <v>22</v>
      </c>
      <c r="AE90" s="46">
        <v>83</v>
      </c>
      <c r="AF90" s="46">
        <v>24</v>
      </c>
    </row>
    <row r="91" spans="4:32">
      <c r="D91" s="37"/>
      <c r="E91" s="12">
        <v>86</v>
      </c>
      <c r="N91" s="46"/>
      <c r="O91" s="46">
        <v>84</v>
      </c>
      <c r="P91" s="46">
        <v>18</v>
      </c>
      <c r="R91" s="46">
        <v>84</v>
      </c>
      <c r="S91" s="46">
        <v>20</v>
      </c>
      <c r="U91" s="46">
        <v>84</v>
      </c>
      <c r="V91" s="46">
        <v>22</v>
      </c>
      <c r="X91" s="46"/>
      <c r="Y91" s="46">
        <v>84</v>
      </c>
      <c r="Z91" s="46">
        <v>19</v>
      </c>
      <c r="AB91" s="46">
        <v>84</v>
      </c>
      <c r="AC91" s="46">
        <v>21</v>
      </c>
      <c r="AE91" s="46">
        <v>84</v>
      </c>
      <c r="AF91" s="46">
        <v>23</v>
      </c>
    </row>
    <row r="92" spans="4:32">
      <c r="D92" s="37"/>
      <c r="E92" s="12">
        <v>87</v>
      </c>
      <c r="N92" s="46"/>
      <c r="O92" s="46">
        <v>85</v>
      </c>
      <c r="P92" s="46">
        <v>18</v>
      </c>
      <c r="R92" s="46">
        <v>85</v>
      </c>
      <c r="S92" s="46">
        <v>20</v>
      </c>
      <c r="U92" s="46">
        <v>85</v>
      </c>
      <c r="V92" s="46">
        <v>22</v>
      </c>
      <c r="X92" s="46"/>
      <c r="Y92" s="46">
        <v>85</v>
      </c>
      <c r="Z92" s="46">
        <v>18</v>
      </c>
      <c r="AB92" s="46">
        <v>85</v>
      </c>
      <c r="AC92" s="46">
        <v>21</v>
      </c>
      <c r="AE92" s="46">
        <v>85</v>
      </c>
      <c r="AF92" s="46">
        <v>23</v>
      </c>
    </row>
    <row r="93" spans="4:32">
      <c r="D93" s="37"/>
      <c r="E93" s="12">
        <v>88</v>
      </c>
      <c r="N93" s="46"/>
      <c r="O93" s="46">
        <v>86</v>
      </c>
      <c r="P93" s="46">
        <v>17</v>
      </c>
      <c r="R93" s="46">
        <v>86</v>
      </c>
      <c r="S93" s="46">
        <v>19</v>
      </c>
      <c r="U93" s="46">
        <v>86</v>
      </c>
      <c r="V93" s="46">
        <v>21</v>
      </c>
      <c r="X93" s="46"/>
      <c r="Y93" s="46">
        <v>86</v>
      </c>
      <c r="Z93" s="46">
        <v>18</v>
      </c>
      <c r="AB93" s="46">
        <v>86</v>
      </c>
      <c r="AC93" s="46">
        <v>20</v>
      </c>
      <c r="AE93" s="46">
        <v>86</v>
      </c>
      <c r="AF93" s="46">
        <v>22</v>
      </c>
    </row>
    <row r="94" spans="4:32">
      <c r="D94" s="37"/>
      <c r="E94" s="12">
        <v>89</v>
      </c>
      <c r="N94" s="46"/>
      <c r="O94" s="46">
        <v>87</v>
      </c>
      <c r="P94" s="46">
        <v>17</v>
      </c>
      <c r="R94" s="46">
        <v>87</v>
      </c>
      <c r="S94" s="46">
        <v>19</v>
      </c>
      <c r="U94" s="46">
        <v>87</v>
      </c>
      <c r="V94" s="46">
        <v>20</v>
      </c>
      <c r="X94" s="46"/>
      <c r="Y94" s="46">
        <v>87</v>
      </c>
      <c r="Z94" s="46">
        <v>17</v>
      </c>
      <c r="AB94" s="46">
        <v>87</v>
      </c>
      <c r="AC94" s="46">
        <v>20</v>
      </c>
      <c r="AE94" s="46">
        <v>87</v>
      </c>
      <c r="AF94" s="46">
        <v>21</v>
      </c>
    </row>
    <row r="95" spans="4:32">
      <c r="D95" s="37"/>
      <c r="E95" s="12">
        <v>90</v>
      </c>
      <c r="N95" s="46"/>
      <c r="O95" s="46">
        <v>88</v>
      </c>
      <c r="P95" s="46">
        <v>16</v>
      </c>
      <c r="R95" s="46">
        <v>88</v>
      </c>
      <c r="S95" s="46">
        <v>18</v>
      </c>
      <c r="U95" s="46">
        <v>88</v>
      </c>
      <c r="V95" s="46">
        <v>20</v>
      </c>
      <c r="X95" s="46"/>
      <c r="Y95" s="46">
        <v>88</v>
      </c>
      <c r="Z95" s="46">
        <v>17</v>
      </c>
      <c r="AB95" s="46">
        <v>88</v>
      </c>
      <c r="AC95" s="46">
        <v>19</v>
      </c>
      <c r="AE95" s="46">
        <v>88</v>
      </c>
      <c r="AF95" s="46">
        <v>21</v>
      </c>
    </row>
    <row r="96" spans="4:32">
      <c r="D96" s="37"/>
      <c r="E96" s="12">
        <v>91</v>
      </c>
      <c r="N96" s="46"/>
      <c r="O96" s="46">
        <v>89</v>
      </c>
      <c r="P96" s="46">
        <v>16</v>
      </c>
      <c r="R96" s="46">
        <v>89</v>
      </c>
      <c r="S96" s="46">
        <v>17</v>
      </c>
      <c r="U96" s="46">
        <v>89</v>
      </c>
      <c r="V96" s="46">
        <v>19</v>
      </c>
      <c r="X96" s="46"/>
      <c r="Y96" s="46">
        <v>89</v>
      </c>
      <c r="Z96" s="46">
        <v>16</v>
      </c>
      <c r="AB96" s="46">
        <v>89</v>
      </c>
      <c r="AC96" s="46">
        <v>18</v>
      </c>
      <c r="AE96" s="46">
        <v>89</v>
      </c>
      <c r="AF96" s="46">
        <v>20</v>
      </c>
    </row>
    <row r="97" spans="4:32">
      <c r="D97" s="37"/>
      <c r="E97" s="12">
        <v>92</v>
      </c>
      <c r="N97" s="46"/>
      <c r="O97" s="46">
        <v>90</v>
      </c>
      <c r="P97" s="46">
        <v>15</v>
      </c>
      <c r="R97" s="46">
        <v>90</v>
      </c>
      <c r="S97" s="46">
        <v>17</v>
      </c>
      <c r="U97" s="46">
        <v>90</v>
      </c>
      <c r="V97" s="46">
        <v>18</v>
      </c>
      <c r="X97" s="46"/>
      <c r="Y97" s="46">
        <v>90</v>
      </c>
      <c r="Z97" s="46">
        <v>16</v>
      </c>
      <c r="AB97" s="46">
        <v>90</v>
      </c>
      <c r="AC97" s="46">
        <v>17</v>
      </c>
      <c r="AE97" s="46">
        <v>90</v>
      </c>
      <c r="AF97" s="46">
        <v>19</v>
      </c>
    </row>
    <row r="98" spans="4:32">
      <c r="D98" s="37"/>
      <c r="E98" s="12">
        <v>93</v>
      </c>
      <c r="N98" s="46"/>
      <c r="O98" s="46">
        <v>91</v>
      </c>
      <c r="P98" s="46">
        <v>14</v>
      </c>
      <c r="R98" s="46">
        <v>91</v>
      </c>
      <c r="S98" s="46">
        <v>16</v>
      </c>
      <c r="U98" s="46">
        <v>91</v>
      </c>
      <c r="V98" s="46">
        <v>17</v>
      </c>
      <c r="X98" s="46"/>
      <c r="Y98" s="46">
        <v>91</v>
      </c>
      <c r="Z98" s="46">
        <v>15</v>
      </c>
      <c r="AB98" s="46">
        <v>91</v>
      </c>
      <c r="AC98" s="46">
        <v>17</v>
      </c>
      <c r="AE98" s="46">
        <v>91</v>
      </c>
      <c r="AF98" s="46">
        <v>18</v>
      </c>
    </row>
    <row r="99" spans="4:32">
      <c r="D99" s="37"/>
      <c r="E99" s="12">
        <v>94</v>
      </c>
      <c r="N99" s="46"/>
      <c r="O99" s="46">
        <v>92</v>
      </c>
      <c r="P99" s="46">
        <v>14</v>
      </c>
      <c r="R99" s="46">
        <v>92</v>
      </c>
      <c r="S99" s="46">
        <v>15</v>
      </c>
      <c r="U99" s="46">
        <v>92</v>
      </c>
      <c r="V99" s="46">
        <v>17</v>
      </c>
      <c r="X99" s="46"/>
      <c r="Y99" s="46">
        <v>92</v>
      </c>
      <c r="Z99" s="46">
        <v>14</v>
      </c>
      <c r="AB99" s="46">
        <v>92</v>
      </c>
      <c r="AC99" s="46">
        <v>16</v>
      </c>
      <c r="AE99" s="46">
        <v>92</v>
      </c>
      <c r="AF99" s="46">
        <v>17</v>
      </c>
    </row>
    <row r="100" spans="4:32">
      <c r="D100" s="37"/>
      <c r="E100" s="12">
        <v>95</v>
      </c>
      <c r="N100" s="46"/>
      <c r="O100" s="46">
        <v>93</v>
      </c>
      <c r="P100" s="46">
        <v>13</v>
      </c>
      <c r="R100" s="46">
        <v>93</v>
      </c>
      <c r="S100" s="46">
        <v>14</v>
      </c>
      <c r="U100" s="46">
        <v>93</v>
      </c>
      <c r="V100" s="46">
        <v>16</v>
      </c>
      <c r="X100" s="46"/>
      <c r="Y100" s="46">
        <v>93</v>
      </c>
      <c r="Z100" s="46">
        <v>13</v>
      </c>
      <c r="AB100" s="46">
        <v>93</v>
      </c>
      <c r="AC100" s="46">
        <v>15</v>
      </c>
      <c r="AE100" s="46">
        <v>93</v>
      </c>
      <c r="AF100" s="46">
        <v>16</v>
      </c>
    </row>
    <row r="101" spans="4:32">
      <c r="D101" s="37"/>
      <c r="E101" s="12">
        <v>96</v>
      </c>
      <c r="N101" s="46"/>
      <c r="O101" s="46">
        <v>94</v>
      </c>
      <c r="P101" s="46">
        <v>12</v>
      </c>
      <c r="R101" s="46">
        <v>94</v>
      </c>
      <c r="S101" s="46">
        <v>13</v>
      </c>
      <c r="U101" s="46">
        <v>94</v>
      </c>
      <c r="V101" s="46">
        <v>15</v>
      </c>
      <c r="X101" s="46"/>
      <c r="Y101" s="46">
        <v>94</v>
      </c>
      <c r="Z101" s="46">
        <v>12</v>
      </c>
      <c r="AB101" s="46">
        <v>94</v>
      </c>
      <c r="AC101" s="46">
        <v>14</v>
      </c>
      <c r="AE101" s="46">
        <v>94</v>
      </c>
      <c r="AF101" s="46">
        <v>15</v>
      </c>
    </row>
    <row r="102" spans="4:32">
      <c r="D102" s="37"/>
      <c r="E102" s="12">
        <v>97</v>
      </c>
      <c r="N102" s="46"/>
      <c r="O102" s="46">
        <v>95</v>
      </c>
      <c r="P102" s="46">
        <v>11</v>
      </c>
      <c r="R102" s="46">
        <v>95</v>
      </c>
      <c r="S102" s="46">
        <v>12</v>
      </c>
      <c r="U102" s="46">
        <v>95</v>
      </c>
      <c r="V102" s="46">
        <v>13</v>
      </c>
      <c r="X102" s="46"/>
      <c r="Y102" s="46">
        <v>95</v>
      </c>
      <c r="Z102" s="46">
        <v>11</v>
      </c>
      <c r="AB102" s="46">
        <v>95</v>
      </c>
      <c r="AC102" s="46">
        <v>13</v>
      </c>
      <c r="AE102" s="46">
        <v>95</v>
      </c>
      <c r="AF102" s="46">
        <v>14</v>
      </c>
    </row>
    <row r="103" spans="4:32">
      <c r="D103" s="37"/>
      <c r="E103" s="12">
        <v>98</v>
      </c>
      <c r="N103" s="46"/>
      <c r="O103" s="46">
        <v>96</v>
      </c>
      <c r="P103" s="46">
        <v>10</v>
      </c>
      <c r="R103" s="46">
        <v>96</v>
      </c>
      <c r="S103" s="46">
        <v>11</v>
      </c>
      <c r="U103" s="46">
        <v>96</v>
      </c>
      <c r="V103" s="46">
        <v>12</v>
      </c>
      <c r="X103" s="46"/>
      <c r="Y103" s="46">
        <v>96</v>
      </c>
      <c r="Z103" s="46">
        <v>10</v>
      </c>
      <c r="AB103" s="46">
        <v>96</v>
      </c>
      <c r="AC103" s="46">
        <v>12</v>
      </c>
      <c r="AE103" s="46">
        <v>96</v>
      </c>
      <c r="AF103" s="46">
        <v>13</v>
      </c>
    </row>
    <row r="104" spans="4:32">
      <c r="D104" s="37"/>
      <c r="E104" s="12">
        <v>99</v>
      </c>
      <c r="N104" s="46"/>
      <c r="O104" s="46">
        <v>97</v>
      </c>
      <c r="P104" s="46">
        <v>9</v>
      </c>
      <c r="R104" s="46">
        <v>97</v>
      </c>
      <c r="S104" s="46">
        <v>10</v>
      </c>
      <c r="U104" s="46">
        <v>97</v>
      </c>
      <c r="V104" s="46">
        <v>11</v>
      </c>
      <c r="X104" s="46"/>
      <c r="Y104" s="46">
        <v>97</v>
      </c>
      <c r="Z104" s="46">
        <v>9</v>
      </c>
      <c r="AB104" s="46">
        <v>97</v>
      </c>
      <c r="AC104" s="46">
        <v>10</v>
      </c>
      <c r="AE104" s="46">
        <v>97</v>
      </c>
      <c r="AF104" s="46">
        <v>11</v>
      </c>
    </row>
    <row r="105" spans="4:32" ht="13.5" thickBot="1">
      <c r="D105" s="38"/>
      <c r="E105" s="12">
        <v>100</v>
      </c>
      <c r="N105" s="46"/>
      <c r="O105" s="46">
        <v>98</v>
      </c>
      <c r="P105" s="46">
        <v>7</v>
      </c>
      <c r="R105" s="46">
        <v>98</v>
      </c>
      <c r="S105" s="46">
        <v>8</v>
      </c>
      <c r="U105" s="46">
        <v>98</v>
      </c>
      <c r="V105" s="46">
        <v>9</v>
      </c>
      <c r="X105" s="46"/>
      <c r="Y105" s="46">
        <v>98</v>
      </c>
      <c r="Z105" s="46">
        <v>8</v>
      </c>
      <c r="AB105" s="46">
        <v>98</v>
      </c>
      <c r="AC105" s="46">
        <v>8</v>
      </c>
      <c r="AE105" s="46">
        <v>98</v>
      </c>
      <c r="AF105" s="46">
        <v>9</v>
      </c>
    </row>
    <row r="106" spans="4:32">
      <c r="E106" s="12"/>
      <c r="N106" s="46"/>
      <c r="O106" s="46">
        <v>99</v>
      </c>
      <c r="P106" s="46">
        <v>5</v>
      </c>
      <c r="R106" s="46">
        <v>99</v>
      </c>
      <c r="S106" s="46">
        <v>6</v>
      </c>
      <c r="U106" s="46">
        <v>99</v>
      </c>
      <c r="V106" s="46">
        <v>6</v>
      </c>
      <c r="X106" s="46"/>
      <c r="Y106" s="46">
        <v>99</v>
      </c>
      <c r="Z106" s="46">
        <v>6</v>
      </c>
      <c r="AB106" s="46">
        <v>99</v>
      </c>
      <c r="AC106" s="46">
        <v>6</v>
      </c>
      <c r="AE106" s="46">
        <v>99</v>
      </c>
      <c r="AF106" s="46">
        <v>7</v>
      </c>
    </row>
    <row r="107" spans="4:32">
      <c r="E107" s="12"/>
      <c r="N107" s="46"/>
      <c r="O107" s="46"/>
      <c r="P107" s="46"/>
      <c r="X107" s="46"/>
      <c r="Y107" s="46"/>
      <c r="Z107" s="46"/>
    </row>
    <row r="108" spans="4:32">
      <c r="E108" s="12"/>
      <c r="N108" s="46"/>
      <c r="O108" s="46"/>
      <c r="P108" s="46"/>
      <c r="X108" s="46"/>
      <c r="Y108" s="46"/>
      <c r="Z108" s="46"/>
    </row>
    <row r="109" spans="4:32">
      <c r="E109" s="12"/>
      <c r="N109" s="46"/>
      <c r="O109" s="46"/>
      <c r="P109" s="46"/>
      <c r="X109" s="46"/>
      <c r="Y109" s="46"/>
      <c r="Z109" s="46"/>
    </row>
    <row r="110" spans="4:32">
      <c r="E110" s="12"/>
      <c r="N110" s="46"/>
      <c r="O110" s="46"/>
      <c r="P110" s="46"/>
      <c r="X110" s="46"/>
      <c r="Y110" s="46"/>
      <c r="Z110" s="46"/>
    </row>
    <row r="111" spans="4:32">
      <c r="E111" s="12"/>
      <c r="N111" s="46"/>
      <c r="O111" s="46"/>
      <c r="P111" s="46"/>
      <c r="X111" s="46"/>
      <c r="Y111" s="46"/>
      <c r="Z111" s="46"/>
    </row>
    <row r="112" spans="4:32">
      <c r="E112" s="12"/>
      <c r="N112" s="46"/>
      <c r="O112" s="46"/>
      <c r="P112" s="46"/>
      <c r="X112" s="46"/>
      <c r="Y112" s="46"/>
      <c r="Z112" s="46"/>
    </row>
    <row r="113" spans="5:26">
      <c r="E113" s="12"/>
      <c r="N113" s="46"/>
      <c r="O113" s="46"/>
      <c r="P113" s="46"/>
      <c r="X113" s="46"/>
      <c r="Y113" s="46"/>
      <c r="Z113" s="46"/>
    </row>
    <row r="114" spans="5:26">
      <c r="E114" s="12"/>
      <c r="N114" s="46"/>
      <c r="O114" s="46"/>
      <c r="P114" s="46"/>
      <c r="X114" s="46"/>
      <c r="Y114" s="46"/>
      <c r="Z114" s="46"/>
    </row>
    <row r="115" spans="5:26">
      <c r="E115" s="12"/>
      <c r="N115" s="46"/>
      <c r="O115" s="46"/>
      <c r="P115" s="46"/>
      <c r="X115" s="46"/>
      <c r="Y115" s="46"/>
      <c r="Z115" s="46"/>
    </row>
    <row r="116" spans="5:26">
      <c r="E116" s="12"/>
      <c r="N116" s="46"/>
      <c r="O116" s="46"/>
      <c r="P116" s="46"/>
      <c r="X116" s="46"/>
      <c r="Y116" s="46"/>
      <c r="Z116" s="46"/>
    </row>
    <row r="117" spans="5:26">
      <c r="E117" s="12"/>
      <c r="N117" s="46"/>
      <c r="O117" s="46"/>
      <c r="P117" s="46"/>
      <c r="X117" s="46"/>
      <c r="Y117" s="46"/>
      <c r="Z117" s="46"/>
    </row>
    <row r="118" spans="5:26">
      <c r="E118" s="12"/>
      <c r="N118" s="46"/>
      <c r="O118" s="46"/>
      <c r="P118" s="46"/>
      <c r="X118" s="46"/>
      <c r="Y118" s="46"/>
      <c r="Z118" s="46"/>
    </row>
    <row r="119" spans="5:26">
      <c r="E119" s="12"/>
      <c r="N119" s="46"/>
      <c r="O119" s="46"/>
      <c r="P119" s="46"/>
      <c r="X119" s="46"/>
      <c r="Y119" s="46"/>
      <c r="Z119" s="46"/>
    </row>
    <row r="120" spans="5:26">
      <c r="E120" s="12"/>
      <c r="N120" s="46"/>
      <c r="O120" s="46"/>
      <c r="P120" s="46"/>
      <c r="X120" s="46"/>
      <c r="Y120" s="46"/>
      <c r="Z120" s="46"/>
    </row>
    <row r="121" spans="5:26">
      <c r="E121" s="12"/>
      <c r="N121" s="46"/>
      <c r="O121" s="46"/>
      <c r="P121" s="46"/>
      <c r="X121" s="46"/>
      <c r="Y121" s="46"/>
      <c r="Z121" s="46"/>
    </row>
    <row r="122" spans="5:26">
      <c r="E122" s="12"/>
      <c r="N122" s="46"/>
      <c r="O122" s="46"/>
      <c r="P122" s="46"/>
      <c r="X122" s="46"/>
      <c r="Y122" s="46"/>
      <c r="Z122" s="46"/>
    </row>
    <row r="123" spans="5:26">
      <c r="E123" s="12"/>
      <c r="N123" s="46"/>
      <c r="O123" s="46"/>
      <c r="P123" s="46"/>
      <c r="X123" s="46"/>
      <c r="Y123" s="46"/>
      <c r="Z123" s="46"/>
    </row>
    <row r="124" spans="5:26">
      <c r="E124" s="12"/>
      <c r="N124" s="46"/>
      <c r="O124" s="46"/>
      <c r="P124" s="46"/>
      <c r="X124" s="46"/>
      <c r="Y124" s="46"/>
      <c r="Z124" s="46"/>
    </row>
    <row r="125" spans="5:26">
      <c r="E125" s="12"/>
      <c r="N125" s="46"/>
      <c r="O125" s="46"/>
      <c r="P125" s="46"/>
      <c r="X125" s="46"/>
      <c r="Y125" s="46"/>
      <c r="Z125" s="46"/>
    </row>
    <row r="126" spans="5:26">
      <c r="E126" s="12"/>
      <c r="N126" s="46"/>
      <c r="O126" s="46"/>
      <c r="P126" s="46"/>
      <c r="X126" s="46"/>
      <c r="Y126" s="46"/>
      <c r="Z126" s="46"/>
    </row>
    <row r="127" spans="5:26">
      <c r="E127" s="12"/>
      <c r="N127" s="46"/>
      <c r="O127" s="46"/>
      <c r="P127" s="46"/>
      <c r="X127" s="46"/>
      <c r="Y127" s="46"/>
      <c r="Z127" s="46"/>
    </row>
    <row r="128" spans="5:26">
      <c r="E128" s="12"/>
      <c r="N128" s="46"/>
      <c r="O128" s="46"/>
      <c r="P128" s="46"/>
      <c r="X128" s="46"/>
      <c r="Y128" s="46"/>
      <c r="Z128" s="46"/>
    </row>
    <row r="129" spans="5:26">
      <c r="E129" s="12"/>
      <c r="N129" s="46"/>
      <c r="O129" s="46"/>
      <c r="P129" s="46"/>
      <c r="X129" s="46"/>
      <c r="Y129" s="46"/>
      <c r="Z129" s="46"/>
    </row>
    <row r="130" spans="5:26">
      <c r="E130" s="12"/>
      <c r="N130" s="46"/>
      <c r="O130" s="46"/>
      <c r="P130" s="46"/>
      <c r="X130" s="46"/>
      <c r="Y130" s="46"/>
      <c r="Z130" s="46"/>
    </row>
    <row r="131" spans="5:26">
      <c r="E131" s="12"/>
      <c r="N131" s="46"/>
      <c r="O131" s="46"/>
      <c r="P131" s="46"/>
      <c r="X131" s="46"/>
      <c r="Y131" s="46"/>
      <c r="Z131" s="46"/>
    </row>
    <row r="132" spans="5:26">
      <c r="E132" s="12"/>
      <c r="N132" s="46"/>
      <c r="O132" s="46"/>
      <c r="P132" s="46"/>
      <c r="X132" s="46"/>
      <c r="Y132" s="46"/>
      <c r="Z132" s="46"/>
    </row>
    <row r="133" spans="5:26">
      <c r="E133" s="12"/>
      <c r="N133" s="46"/>
      <c r="O133" s="46"/>
      <c r="P133" s="46"/>
      <c r="X133" s="46"/>
      <c r="Y133" s="46"/>
      <c r="Z133" s="46"/>
    </row>
    <row r="134" spans="5:26">
      <c r="E134" s="12"/>
      <c r="N134" s="46"/>
      <c r="O134" s="46"/>
      <c r="P134" s="46"/>
      <c r="X134" s="46"/>
      <c r="Y134" s="46"/>
      <c r="Z134" s="46"/>
    </row>
    <row r="135" spans="5:26">
      <c r="E135" s="12"/>
      <c r="N135" s="46"/>
      <c r="O135" s="46"/>
      <c r="P135" s="46"/>
      <c r="X135" s="46"/>
      <c r="Y135" s="46"/>
      <c r="Z135" s="46"/>
    </row>
    <row r="136" spans="5:26">
      <c r="E136" s="12"/>
      <c r="N136" s="46"/>
      <c r="O136" s="46"/>
      <c r="P136" s="46"/>
      <c r="X136" s="46"/>
      <c r="Y136" s="46"/>
      <c r="Z136" s="46"/>
    </row>
    <row r="137" spans="5:26">
      <c r="E137" s="12"/>
      <c r="N137" s="46"/>
      <c r="O137" s="46"/>
      <c r="P137" s="46"/>
      <c r="X137" s="46"/>
      <c r="Y137" s="46"/>
      <c r="Z137" s="46"/>
    </row>
    <row r="138" spans="5:26">
      <c r="E138" s="12"/>
      <c r="N138" s="46"/>
      <c r="O138" s="46"/>
      <c r="P138" s="46"/>
      <c r="X138" s="46"/>
      <c r="Y138" s="46"/>
      <c r="Z138" s="46"/>
    </row>
    <row r="139" spans="5:26">
      <c r="E139" s="12"/>
      <c r="N139" s="46"/>
      <c r="O139" s="46"/>
      <c r="P139" s="46"/>
      <c r="X139" s="46"/>
      <c r="Y139" s="46"/>
      <c r="Z139" s="46"/>
    </row>
    <row r="140" spans="5:26">
      <c r="E140" s="12"/>
      <c r="N140" s="46"/>
      <c r="O140" s="46"/>
      <c r="P140" s="46"/>
      <c r="X140" s="46"/>
      <c r="Y140" s="46"/>
      <c r="Z140" s="46"/>
    </row>
    <row r="141" spans="5:26">
      <c r="E141" s="12"/>
      <c r="N141" s="46"/>
      <c r="O141" s="46"/>
      <c r="P141" s="46"/>
      <c r="X141" s="46"/>
      <c r="Y141" s="46"/>
      <c r="Z141" s="46"/>
    </row>
    <row r="142" spans="5:26">
      <c r="E142" s="12"/>
      <c r="N142" s="46"/>
      <c r="O142" s="46"/>
      <c r="P142" s="46"/>
      <c r="X142" s="46"/>
      <c r="Y142" s="46"/>
      <c r="Z142" s="46"/>
    </row>
    <row r="143" spans="5:26">
      <c r="E143" s="12"/>
      <c r="N143" s="46"/>
      <c r="O143" s="46"/>
      <c r="P143" s="46"/>
      <c r="X143" s="46"/>
      <c r="Y143" s="46"/>
      <c r="Z143" s="46"/>
    </row>
    <row r="144" spans="5:26">
      <c r="E144" s="12"/>
      <c r="N144" s="46"/>
      <c r="O144" s="46"/>
      <c r="P144" s="46"/>
      <c r="X144" s="46"/>
      <c r="Y144" s="46"/>
      <c r="Z144" s="46"/>
    </row>
    <row r="145" spans="5:26">
      <c r="E145" s="12"/>
      <c r="N145" s="46"/>
      <c r="O145" s="46"/>
      <c r="P145" s="46"/>
      <c r="X145" s="46"/>
      <c r="Y145" s="46"/>
      <c r="Z145" s="46"/>
    </row>
    <row r="146" spans="5:26">
      <c r="E146" s="12"/>
      <c r="N146" s="46"/>
      <c r="O146" s="46"/>
      <c r="P146" s="46"/>
      <c r="X146" s="46"/>
      <c r="Y146" s="46"/>
      <c r="Z146" s="46"/>
    </row>
    <row r="147" spans="5:26">
      <c r="E147" s="12"/>
      <c r="N147" s="46"/>
      <c r="O147" s="46"/>
      <c r="P147" s="46"/>
      <c r="X147" s="46"/>
      <c r="Y147" s="46"/>
      <c r="Z147" s="46"/>
    </row>
    <row r="148" spans="5:26">
      <c r="E148" s="12"/>
      <c r="N148" s="46"/>
      <c r="O148" s="46"/>
      <c r="P148" s="46"/>
      <c r="X148" s="46"/>
      <c r="Y148" s="46"/>
      <c r="Z148" s="46"/>
    </row>
    <row r="149" spans="5:26">
      <c r="E149" s="12"/>
      <c r="N149" s="46"/>
      <c r="O149" s="46"/>
      <c r="P149" s="46"/>
      <c r="X149" s="46"/>
      <c r="Y149" s="46"/>
      <c r="Z149" s="46"/>
    </row>
    <row r="150" spans="5:26">
      <c r="E150" s="12"/>
      <c r="N150" s="46"/>
      <c r="O150" s="46"/>
      <c r="P150" s="46"/>
      <c r="X150" s="46"/>
      <c r="Y150" s="46"/>
      <c r="Z150" s="46"/>
    </row>
    <row r="151" spans="5:26">
      <c r="E151" s="12"/>
      <c r="N151" s="46"/>
      <c r="O151" s="46"/>
      <c r="P151" s="46"/>
      <c r="X151" s="46"/>
      <c r="Y151" s="46"/>
      <c r="Z151" s="46"/>
    </row>
    <row r="152" spans="5:26">
      <c r="E152" s="12"/>
      <c r="N152" s="46"/>
      <c r="O152" s="46"/>
      <c r="P152" s="46"/>
      <c r="X152" s="46"/>
      <c r="Y152" s="46"/>
      <c r="Z152" s="46"/>
    </row>
    <row r="153" spans="5:26">
      <c r="E153" s="12"/>
      <c r="N153" s="46"/>
      <c r="O153" s="46"/>
      <c r="P153" s="46"/>
      <c r="X153" s="46"/>
      <c r="Y153" s="46"/>
      <c r="Z153" s="46"/>
    </row>
    <row r="154" spans="5:26">
      <c r="E154" s="12"/>
      <c r="N154" s="46"/>
      <c r="O154" s="46"/>
      <c r="P154" s="46"/>
      <c r="X154" s="46"/>
      <c r="Y154" s="46"/>
      <c r="Z154" s="46"/>
    </row>
    <row r="155" spans="5:26">
      <c r="E155" s="12"/>
      <c r="N155" s="46"/>
      <c r="O155" s="46"/>
      <c r="P155" s="46"/>
      <c r="X155" s="46"/>
      <c r="Y155" s="46"/>
      <c r="Z155" s="46"/>
    </row>
    <row r="156" spans="5:26">
      <c r="E156" s="12"/>
      <c r="N156" s="46"/>
      <c r="O156" s="46"/>
      <c r="P156" s="46"/>
      <c r="X156" s="46"/>
      <c r="Y156" s="46"/>
      <c r="Z156" s="46"/>
    </row>
    <row r="157" spans="5:26">
      <c r="E157" s="12"/>
      <c r="N157" s="46"/>
      <c r="O157" s="46"/>
      <c r="P157" s="46"/>
      <c r="X157" s="46"/>
      <c r="Y157" s="46"/>
      <c r="Z157" s="46"/>
    </row>
    <row r="158" spans="5:26">
      <c r="E158" s="12"/>
      <c r="N158" s="46"/>
      <c r="O158" s="46"/>
      <c r="P158" s="46"/>
      <c r="X158" s="46"/>
      <c r="Y158" s="46"/>
      <c r="Z158" s="46"/>
    </row>
    <row r="159" spans="5:26">
      <c r="E159" s="12"/>
      <c r="N159" s="46"/>
      <c r="O159" s="46"/>
      <c r="P159" s="46"/>
      <c r="X159" s="46"/>
      <c r="Y159" s="46"/>
      <c r="Z159" s="46"/>
    </row>
    <row r="160" spans="5:26">
      <c r="E160" s="12"/>
      <c r="N160" s="46"/>
      <c r="O160" s="46"/>
      <c r="P160" s="46"/>
      <c r="X160" s="46"/>
      <c r="Y160" s="46"/>
      <c r="Z160" s="46"/>
    </row>
    <row r="161" spans="5:26">
      <c r="E161" s="12"/>
      <c r="N161" s="46"/>
      <c r="O161" s="46"/>
      <c r="P161" s="46"/>
      <c r="X161" s="46"/>
      <c r="Y161" s="46"/>
      <c r="Z161" s="46"/>
    </row>
    <row r="162" spans="5:26">
      <c r="E162" s="12"/>
      <c r="N162" s="46"/>
      <c r="O162" s="46"/>
      <c r="P162" s="46"/>
      <c r="X162" s="46"/>
      <c r="Y162" s="46"/>
      <c r="Z162" s="46"/>
    </row>
    <row r="163" spans="5:26">
      <c r="E163" s="12"/>
      <c r="N163" s="46"/>
      <c r="O163" s="46"/>
      <c r="P163" s="46"/>
      <c r="X163" s="46"/>
      <c r="Y163" s="46"/>
      <c r="Z163" s="46"/>
    </row>
    <row r="164" spans="5:26">
      <c r="E164" s="12"/>
      <c r="N164" s="46"/>
      <c r="O164" s="46"/>
      <c r="P164" s="46"/>
      <c r="X164" s="46"/>
      <c r="Y164" s="46"/>
      <c r="Z164" s="46"/>
    </row>
    <row r="165" spans="5:26">
      <c r="E165" s="12"/>
      <c r="N165" s="46"/>
      <c r="O165" s="46"/>
      <c r="P165" s="46"/>
      <c r="X165" s="46"/>
      <c r="Y165" s="46"/>
      <c r="Z165" s="46"/>
    </row>
    <row r="166" spans="5:26">
      <c r="E166" s="12"/>
      <c r="N166" s="46"/>
      <c r="O166" s="46"/>
      <c r="P166" s="46"/>
      <c r="X166" s="46"/>
      <c r="Y166" s="46"/>
      <c r="Z166" s="46"/>
    </row>
    <row r="167" spans="5:26">
      <c r="E167" s="12"/>
      <c r="N167" s="46"/>
      <c r="O167" s="46"/>
      <c r="P167" s="46"/>
      <c r="X167" s="46"/>
      <c r="Y167" s="46"/>
      <c r="Z167" s="46"/>
    </row>
    <row r="168" spans="5:26">
      <c r="E168" s="12"/>
      <c r="N168" s="46"/>
      <c r="O168" s="46"/>
      <c r="P168" s="46"/>
      <c r="X168" s="46"/>
      <c r="Y168" s="46"/>
      <c r="Z168" s="46"/>
    </row>
    <row r="169" spans="5:26">
      <c r="E169" s="12"/>
      <c r="N169" s="46"/>
      <c r="O169" s="46"/>
      <c r="P169" s="46"/>
      <c r="X169" s="46"/>
      <c r="Y169" s="46"/>
      <c r="Z169" s="46"/>
    </row>
    <row r="170" spans="5:26">
      <c r="E170" s="12"/>
      <c r="N170" s="46"/>
      <c r="O170" s="46"/>
      <c r="P170" s="46"/>
      <c r="X170" s="46"/>
      <c r="Y170" s="46"/>
      <c r="Z170" s="46"/>
    </row>
    <row r="171" spans="5:26">
      <c r="E171" s="12"/>
      <c r="N171" s="46"/>
      <c r="O171" s="46"/>
      <c r="P171" s="46"/>
      <c r="X171" s="46"/>
      <c r="Y171" s="46"/>
      <c r="Z171" s="46"/>
    </row>
    <row r="172" spans="5:26">
      <c r="E172" s="12"/>
      <c r="N172" s="46"/>
      <c r="O172" s="46"/>
      <c r="P172" s="46"/>
      <c r="X172" s="46"/>
      <c r="Y172" s="46"/>
      <c r="Z172" s="46"/>
    </row>
    <row r="173" spans="5:26">
      <c r="E173" s="12"/>
      <c r="N173" s="46"/>
      <c r="O173" s="46"/>
      <c r="P173" s="46"/>
      <c r="X173" s="46"/>
      <c r="Y173" s="46"/>
      <c r="Z173" s="46"/>
    </row>
    <row r="174" spans="5:26">
      <c r="E174" s="12"/>
      <c r="N174" s="46"/>
      <c r="O174" s="46"/>
      <c r="P174" s="46"/>
      <c r="X174" s="46"/>
      <c r="Y174" s="46"/>
      <c r="Z174" s="46"/>
    </row>
    <row r="175" spans="5:26">
      <c r="E175" s="12"/>
      <c r="N175" s="46"/>
      <c r="O175" s="46"/>
      <c r="P175" s="46"/>
      <c r="X175" s="46"/>
      <c r="Y175" s="46"/>
      <c r="Z175" s="46"/>
    </row>
    <row r="176" spans="5:26">
      <c r="N176" s="46"/>
      <c r="O176" s="46"/>
      <c r="P176" s="46"/>
      <c r="X176" s="46"/>
      <c r="Y176" s="46"/>
      <c r="Z176" s="46"/>
    </row>
    <row r="177" spans="14:26">
      <c r="N177" s="46"/>
      <c r="O177" s="46"/>
      <c r="P177" s="46"/>
      <c r="X177" s="46"/>
      <c r="Y177" s="46"/>
      <c r="Z177" s="46"/>
    </row>
    <row r="178" spans="14:26">
      <c r="N178" s="46"/>
      <c r="O178" s="46"/>
      <c r="P178" s="46"/>
      <c r="X178" s="46"/>
      <c r="Y178" s="46"/>
      <c r="Z178" s="46"/>
    </row>
    <row r="179" spans="14:26">
      <c r="N179" s="46"/>
      <c r="O179" s="46"/>
      <c r="P179" s="46"/>
      <c r="X179" s="46"/>
      <c r="Y179" s="46"/>
      <c r="Z179" s="46"/>
    </row>
    <row r="180" spans="14:26">
      <c r="N180" s="46"/>
      <c r="O180" s="46"/>
      <c r="P180" s="46"/>
      <c r="X180" s="46"/>
      <c r="Y180" s="46"/>
      <c r="Z180" s="46"/>
    </row>
    <row r="181" spans="14:26">
      <c r="N181" s="46"/>
      <c r="O181" s="46"/>
      <c r="P181" s="46"/>
      <c r="X181" s="46"/>
      <c r="Y181" s="46"/>
      <c r="Z181" s="46"/>
    </row>
    <row r="182" spans="14:26">
      <c r="N182" s="46"/>
      <c r="O182" s="46"/>
      <c r="P182" s="46"/>
      <c r="X182" s="46"/>
      <c r="Y182" s="46"/>
      <c r="Z182" s="46"/>
    </row>
    <row r="183" spans="14:26">
      <c r="N183" s="46"/>
      <c r="O183" s="46"/>
      <c r="P183" s="46"/>
      <c r="X183" s="46"/>
      <c r="Y183" s="46"/>
      <c r="Z183" s="46"/>
    </row>
    <row r="184" spans="14:26">
      <c r="N184" s="46"/>
      <c r="O184" s="46"/>
      <c r="P184" s="46"/>
      <c r="X184" s="46"/>
      <c r="Y184" s="46"/>
      <c r="Z184" s="46"/>
    </row>
    <row r="185" spans="14:26">
      <c r="N185" s="46"/>
      <c r="O185" s="46"/>
      <c r="P185" s="46"/>
      <c r="X185" s="46"/>
      <c r="Y185" s="46"/>
      <c r="Z185" s="46"/>
    </row>
    <row r="186" spans="14:26">
      <c r="N186" s="46"/>
      <c r="O186" s="46"/>
      <c r="P186" s="46"/>
      <c r="X186" s="46"/>
      <c r="Y186" s="46"/>
      <c r="Z186" s="46"/>
    </row>
    <row r="187" spans="14:26">
      <c r="N187" s="46"/>
      <c r="O187" s="46"/>
      <c r="P187" s="46"/>
      <c r="X187" s="46"/>
      <c r="Y187" s="46"/>
      <c r="Z187" s="46"/>
    </row>
    <row r="188" spans="14:26">
      <c r="N188" s="46"/>
      <c r="O188" s="46"/>
      <c r="P188" s="46"/>
      <c r="X188" s="46"/>
      <c r="Y188" s="46"/>
      <c r="Z188" s="46"/>
    </row>
    <row r="189" spans="14:26">
      <c r="N189" s="46"/>
      <c r="O189" s="46"/>
      <c r="P189" s="46"/>
      <c r="X189" s="46"/>
      <c r="Y189" s="46"/>
      <c r="Z189" s="46"/>
    </row>
    <row r="190" spans="14:26">
      <c r="N190" s="46"/>
      <c r="O190" s="46"/>
      <c r="P190" s="46"/>
      <c r="X190" s="46"/>
      <c r="Y190" s="46"/>
      <c r="Z190" s="46"/>
    </row>
    <row r="191" spans="14:26">
      <c r="N191" s="46"/>
      <c r="O191" s="46"/>
      <c r="P191" s="46"/>
      <c r="X191" s="46"/>
      <c r="Y191" s="46"/>
      <c r="Z191" s="46"/>
    </row>
    <row r="192" spans="14:26">
      <c r="N192" s="46"/>
      <c r="O192" s="46"/>
      <c r="P192" s="46"/>
      <c r="X192" s="46"/>
      <c r="Y192" s="46"/>
      <c r="Z192" s="46"/>
    </row>
    <row r="193" spans="14:26">
      <c r="N193" s="46"/>
      <c r="O193" s="46"/>
      <c r="P193" s="46"/>
      <c r="X193" s="46"/>
      <c r="Y193" s="46"/>
      <c r="Z193" s="46"/>
    </row>
    <row r="194" spans="14:26">
      <c r="N194" s="46"/>
      <c r="O194" s="46"/>
      <c r="P194" s="46"/>
      <c r="X194" s="46"/>
      <c r="Y194" s="46"/>
      <c r="Z194" s="46"/>
    </row>
    <row r="195" spans="14:26">
      <c r="N195" s="46"/>
      <c r="O195" s="46"/>
      <c r="P195" s="46"/>
      <c r="X195" s="46"/>
      <c r="Y195" s="46"/>
      <c r="Z195" s="46"/>
    </row>
    <row r="196" spans="14:26">
      <c r="N196" s="46"/>
      <c r="O196" s="46"/>
      <c r="P196" s="46"/>
      <c r="X196" s="46"/>
      <c r="Y196" s="46"/>
      <c r="Z196" s="46"/>
    </row>
    <row r="197" spans="14:26">
      <c r="N197" s="46"/>
      <c r="O197" s="46"/>
      <c r="P197" s="46"/>
      <c r="X197" s="46"/>
      <c r="Y197" s="46"/>
      <c r="Z197" s="46"/>
    </row>
    <row r="198" spans="14:26">
      <c r="N198" s="46"/>
      <c r="O198" s="46"/>
      <c r="P198" s="46"/>
      <c r="X198" s="46"/>
      <c r="Y198" s="46"/>
      <c r="Z198" s="46"/>
    </row>
    <row r="199" spans="14:26">
      <c r="N199" s="46"/>
      <c r="O199" s="46"/>
      <c r="P199" s="46"/>
      <c r="X199" s="46"/>
      <c r="Y199" s="46"/>
      <c r="Z199" s="46"/>
    </row>
    <row r="200" spans="14:26">
      <c r="N200" s="46"/>
      <c r="O200" s="46"/>
      <c r="P200" s="46"/>
      <c r="X200" s="46"/>
      <c r="Y200" s="46"/>
      <c r="Z200" s="46"/>
    </row>
    <row r="201" spans="14:26">
      <c r="N201" s="46"/>
      <c r="O201" s="46"/>
      <c r="P201" s="46"/>
      <c r="X201" s="46"/>
      <c r="Y201" s="46"/>
      <c r="Z201" s="46"/>
    </row>
    <row r="202" spans="14:26">
      <c r="N202" s="46"/>
      <c r="O202" s="46"/>
      <c r="P202" s="46"/>
      <c r="X202" s="46"/>
      <c r="Y202" s="46"/>
      <c r="Z202" s="46"/>
    </row>
    <row r="203" spans="14:26">
      <c r="N203" s="46"/>
      <c r="O203" s="46"/>
      <c r="P203" s="46"/>
      <c r="X203" s="46"/>
      <c r="Y203" s="46"/>
      <c r="Z203" s="46"/>
    </row>
    <row r="204" spans="14:26">
      <c r="N204" s="46"/>
      <c r="O204" s="46"/>
      <c r="P204" s="46"/>
      <c r="X204" s="46"/>
      <c r="Y204" s="46"/>
      <c r="Z204" s="46"/>
    </row>
    <row r="205" spans="14:26">
      <c r="N205" s="46"/>
      <c r="O205" s="46"/>
      <c r="P205" s="46"/>
      <c r="X205" s="46"/>
      <c r="Y205" s="46"/>
      <c r="Z205" s="46"/>
    </row>
    <row r="206" spans="14:26">
      <c r="N206" s="46"/>
      <c r="O206" s="46"/>
      <c r="P206" s="46"/>
      <c r="X206" s="46"/>
      <c r="Y206" s="46"/>
      <c r="Z206" s="46"/>
    </row>
    <row r="207" spans="14:26">
      <c r="N207" s="46"/>
      <c r="O207" s="46"/>
      <c r="P207" s="46"/>
      <c r="X207" s="46"/>
      <c r="Y207" s="46"/>
      <c r="Z207" s="46"/>
    </row>
    <row r="208" spans="14:26">
      <c r="N208" s="46"/>
      <c r="O208" s="46"/>
      <c r="P208" s="46"/>
      <c r="X208" s="46"/>
      <c r="Y208" s="46"/>
      <c r="Z208" s="46"/>
    </row>
    <row r="209" spans="14:26">
      <c r="N209" s="46"/>
      <c r="O209" s="46"/>
      <c r="P209" s="46"/>
      <c r="X209" s="46"/>
      <c r="Y209" s="46"/>
      <c r="Z209" s="46"/>
    </row>
    <row r="210" spans="14:26">
      <c r="N210" s="46"/>
      <c r="O210" s="46"/>
      <c r="P210" s="46"/>
      <c r="X210" s="46"/>
      <c r="Y210" s="46"/>
      <c r="Z210" s="46"/>
    </row>
    <row r="211" spans="14:26">
      <c r="N211" s="46"/>
      <c r="O211" s="46"/>
      <c r="P211" s="46"/>
      <c r="X211" s="46"/>
      <c r="Y211" s="46"/>
      <c r="Z211" s="46"/>
    </row>
    <row r="212" spans="14:26">
      <c r="N212" s="46"/>
      <c r="O212" s="46"/>
      <c r="P212" s="46"/>
      <c r="X212" s="46"/>
      <c r="Y212" s="46"/>
      <c r="Z212" s="46"/>
    </row>
    <row r="213" spans="14:26">
      <c r="N213" s="46"/>
      <c r="O213" s="46"/>
      <c r="P213" s="46"/>
      <c r="X213" s="46"/>
      <c r="Y213" s="46"/>
      <c r="Z213" s="46"/>
    </row>
    <row r="214" spans="14:26">
      <c r="N214" s="46"/>
      <c r="O214" s="46"/>
      <c r="P214" s="46"/>
      <c r="X214" s="46"/>
      <c r="Y214" s="46"/>
      <c r="Z214" s="46"/>
    </row>
    <row r="215" spans="14:26">
      <c r="N215" s="46"/>
      <c r="O215" s="46"/>
      <c r="P215" s="46"/>
      <c r="X215" s="46"/>
      <c r="Y215" s="46"/>
      <c r="Z215" s="46"/>
    </row>
    <row r="216" spans="14:26">
      <c r="N216" s="46"/>
      <c r="O216" s="46"/>
      <c r="P216" s="46"/>
      <c r="X216" s="46"/>
      <c r="Y216" s="46"/>
      <c r="Z216" s="46"/>
    </row>
    <row r="217" spans="14:26">
      <c r="N217" s="46"/>
      <c r="O217" s="46"/>
      <c r="P217" s="46"/>
      <c r="X217" s="46"/>
      <c r="Y217" s="46"/>
      <c r="Z217" s="46"/>
    </row>
    <row r="218" spans="14:26">
      <c r="N218" s="46"/>
      <c r="O218" s="46"/>
      <c r="P218" s="46"/>
      <c r="X218" s="46"/>
      <c r="Y218" s="46"/>
      <c r="Z218" s="46"/>
    </row>
    <row r="219" spans="14:26">
      <c r="N219" s="46"/>
      <c r="O219" s="46"/>
      <c r="P219" s="46"/>
      <c r="X219" s="46"/>
      <c r="Y219" s="46"/>
      <c r="Z219" s="46"/>
    </row>
    <row r="220" spans="14:26">
      <c r="N220" s="46"/>
      <c r="O220" s="46"/>
      <c r="P220" s="46"/>
      <c r="X220" s="46"/>
      <c r="Y220" s="46"/>
      <c r="Z220" s="46"/>
    </row>
    <row r="221" spans="14:26">
      <c r="N221" s="46"/>
      <c r="O221" s="46"/>
      <c r="P221" s="46"/>
      <c r="X221" s="46"/>
      <c r="Y221" s="46"/>
      <c r="Z221" s="46"/>
    </row>
    <row r="222" spans="14:26">
      <c r="N222" s="46"/>
      <c r="O222" s="46"/>
      <c r="P222" s="46"/>
      <c r="X222" s="46"/>
      <c r="Y222" s="46"/>
      <c r="Z222" s="46"/>
    </row>
    <row r="223" spans="14:26">
      <c r="N223" s="46"/>
      <c r="O223" s="46"/>
      <c r="P223" s="46"/>
      <c r="X223" s="46"/>
      <c r="Y223" s="46"/>
      <c r="Z223" s="46"/>
    </row>
    <row r="224" spans="14:26">
      <c r="N224" s="46"/>
      <c r="O224" s="46"/>
      <c r="P224" s="46"/>
      <c r="X224" s="46"/>
      <c r="Y224" s="46"/>
      <c r="Z224" s="46"/>
    </row>
    <row r="225" spans="14:26">
      <c r="N225" s="46"/>
      <c r="O225" s="46"/>
      <c r="P225" s="46"/>
      <c r="X225" s="46"/>
      <c r="Y225" s="46"/>
      <c r="Z225" s="46"/>
    </row>
    <row r="226" spans="14:26">
      <c r="N226" s="46"/>
      <c r="O226" s="46"/>
      <c r="P226" s="46"/>
      <c r="X226" s="46"/>
      <c r="Y226" s="46"/>
      <c r="Z226" s="46"/>
    </row>
    <row r="227" spans="14:26">
      <c r="N227" s="46"/>
      <c r="O227" s="46"/>
      <c r="P227" s="46"/>
      <c r="X227" s="46"/>
      <c r="Y227" s="46"/>
      <c r="Z227" s="46"/>
    </row>
    <row r="228" spans="14:26">
      <c r="N228" s="46"/>
      <c r="O228" s="46"/>
      <c r="P228" s="46"/>
      <c r="X228" s="46"/>
      <c r="Y228" s="46"/>
      <c r="Z228" s="46"/>
    </row>
    <row r="229" spans="14:26">
      <c r="N229" s="46"/>
      <c r="O229" s="46"/>
      <c r="P229" s="46"/>
      <c r="X229" s="46"/>
      <c r="Y229" s="46"/>
      <c r="Z229" s="46"/>
    </row>
    <row r="230" spans="14:26">
      <c r="N230" s="46"/>
      <c r="O230" s="46"/>
      <c r="P230" s="46"/>
      <c r="X230" s="46"/>
      <c r="Y230" s="46"/>
      <c r="Z230" s="46"/>
    </row>
    <row r="231" spans="14:26">
      <c r="N231" s="46"/>
      <c r="O231" s="46"/>
      <c r="P231" s="46"/>
      <c r="X231" s="46"/>
      <c r="Y231" s="46"/>
      <c r="Z231" s="46"/>
    </row>
    <row r="232" spans="14:26">
      <c r="N232" s="46"/>
      <c r="O232" s="46"/>
      <c r="P232" s="46"/>
      <c r="X232" s="46"/>
      <c r="Y232" s="46"/>
      <c r="Z232" s="46"/>
    </row>
    <row r="233" spans="14:26">
      <c r="N233" s="46"/>
      <c r="O233" s="46"/>
      <c r="P233" s="46"/>
      <c r="X233" s="46"/>
      <c r="Y233" s="46"/>
      <c r="Z233" s="46"/>
    </row>
    <row r="234" spans="14:26">
      <c r="N234" s="46"/>
      <c r="O234" s="46"/>
      <c r="P234" s="46"/>
      <c r="X234" s="46"/>
      <c r="Y234" s="46"/>
      <c r="Z234" s="46"/>
    </row>
    <row r="235" spans="14:26">
      <c r="N235" s="46"/>
      <c r="O235" s="46"/>
      <c r="P235" s="46"/>
      <c r="X235" s="46"/>
      <c r="Y235" s="46"/>
      <c r="Z235" s="46"/>
    </row>
    <row r="236" spans="14:26">
      <c r="N236" s="46"/>
      <c r="O236" s="46"/>
      <c r="P236" s="46"/>
      <c r="X236" s="46"/>
      <c r="Y236" s="46"/>
      <c r="Z236" s="46"/>
    </row>
    <row r="237" spans="14:26">
      <c r="N237" s="46"/>
      <c r="O237" s="46"/>
      <c r="P237" s="46"/>
      <c r="X237" s="46"/>
      <c r="Y237" s="46"/>
      <c r="Z237" s="46"/>
    </row>
    <row r="238" spans="14:26">
      <c r="N238" s="46"/>
      <c r="O238" s="46"/>
      <c r="P238" s="46"/>
      <c r="X238" s="46"/>
      <c r="Y238" s="46"/>
      <c r="Z238" s="46"/>
    </row>
    <row r="239" spans="14:26">
      <c r="N239" s="46"/>
      <c r="O239" s="46"/>
      <c r="P239" s="46"/>
      <c r="X239" s="46"/>
      <c r="Y239" s="46"/>
      <c r="Z239" s="46"/>
    </row>
    <row r="240" spans="14:26">
      <c r="N240" s="46"/>
      <c r="O240" s="46"/>
      <c r="P240" s="46"/>
      <c r="X240" s="46"/>
      <c r="Y240" s="46"/>
      <c r="Z240" s="46"/>
    </row>
    <row r="241" spans="14:26">
      <c r="N241" s="46"/>
      <c r="O241" s="46"/>
      <c r="P241" s="46"/>
      <c r="X241" s="46"/>
      <c r="Y241" s="46"/>
      <c r="Z241" s="46"/>
    </row>
    <row r="242" spans="14:26">
      <c r="N242" s="46"/>
      <c r="O242" s="46"/>
      <c r="P242" s="46"/>
      <c r="X242" s="46"/>
      <c r="Y242" s="46"/>
      <c r="Z242" s="46"/>
    </row>
    <row r="243" spans="14:26">
      <c r="N243" s="46"/>
      <c r="O243" s="46"/>
      <c r="P243" s="46"/>
      <c r="X243" s="46"/>
      <c r="Y243" s="46"/>
      <c r="Z243" s="46"/>
    </row>
    <row r="244" spans="14:26">
      <c r="N244" s="46"/>
      <c r="O244" s="46"/>
      <c r="P244" s="46"/>
      <c r="X244" s="46"/>
      <c r="Y244" s="46"/>
      <c r="Z244" s="46"/>
    </row>
    <row r="245" spans="14:26">
      <c r="N245" s="46"/>
      <c r="O245" s="46"/>
      <c r="P245" s="46"/>
      <c r="X245" s="46"/>
      <c r="Y245" s="46"/>
      <c r="Z245" s="46"/>
    </row>
    <row r="246" spans="14:26">
      <c r="N246" s="46"/>
      <c r="O246" s="46"/>
      <c r="P246" s="46"/>
      <c r="X246" s="46"/>
      <c r="Y246" s="46"/>
      <c r="Z246" s="46"/>
    </row>
    <row r="247" spans="14:26">
      <c r="N247" s="46"/>
      <c r="O247" s="46"/>
      <c r="P247" s="46"/>
      <c r="X247" s="46"/>
      <c r="Y247" s="46"/>
      <c r="Z247" s="46"/>
    </row>
    <row r="248" spans="14:26">
      <c r="N248" s="46"/>
      <c r="O248" s="46"/>
      <c r="P248" s="46"/>
      <c r="X248" s="46"/>
      <c r="Y248" s="46"/>
      <c r="Z248" s="46"/>
    </row>
    <row r="249" spans="14:26">
      <c r="N249" s="46"/>
      <c r="O249" s="46"/>
      <c r="P249" s="46"/>
      <c r="X249" s="46"/>
      <c r="Y249" s="46"/>
      <c r="Z249" s="46"/>
    </row>
    <row r="250" spans="14:26">
      <c r="N250" s="46"/>
      <c r="O250" s="46"/>
      <c r="P250" s="46"/>
      <c r="X250" s="46"/>
      <c r="Y250" s="46"/>
      <c r="Z250" s="46"/>
    </row>
    <row r="251" spans="14:26">
      <c r="N251" s="46"/>
      <c r="O251" s="46"/>
      <c r="P251" s="46"/>
      <c r="X251" s="46"/>
      <c r="Y251" s="46"/>
      <c r="Z251" s="46"/>
    </row>
    <row r="252" spans="14:26">
      <c r="N252" s="46"/>
      <c r="O252" s="46"/>
      <c r="P252" s="46"/>
      <c r="X252" s="46"/>
      <c r="Y252" s="46"/>
      <c r="Z252" s="46"/>
    </row>
    <row r="253" spans="14:26">
      <c r="N253" s="46"/>
      <c r="O253" s="46"/>
      <c r="P253" s="46"/>
      <c r="X253" s="46"/>
      <c r="Y253" s="46"/>
      <c r="Z253" s="46"/>
    </row>
    <row r="254" spans="14:26">
      <c r="N254" s="46"/>
      <c r="O254" s="46"/>
      <c r="P254" s="46"/>
      <c r="X254" s="46"/>
      <c r="Y254" s="46"/>
      <c r="Z254" s="46"/>
    </row>
    <row r="255" spans="14:26">
      <c r="N255" s="46"/>
      <c r="O255" s="46"/>
      <c r="P255" s="46"/>
      <c r="X255" s="46"/>
      <c r="Y255" s="46"/>
      <c r="Z255" s="46"/>
    </row>
    <row r="256" spans="14:26">
      <c r="N256" s="46"/>
      <c r="O256" s="46"/>
      <c r="P256" s="46"/>
      <c r="X256" s="46"/>
      <c r="Y256" s="46"/>
      <c r="Z256" s="46"/>
    </row>
    <row r="257" spans="14:26">
      <c r="N257" s="46"/>
      <c r="O257" s="46"/>
      <c r="P257" s="46"/>
      <c r="X257" s="46"/>
      <c r="Y257" s="46"/>
      <c r="Z257" s="46"/>
    </row>
    <row r="258" spans="14:26">
      <c r="N258" s="46"/>
      <c r="O258" s="46"/>
      <c r="P258" s="46"/>
      <c r="X258" s="46"/>
      <c r="Y258" s="46"/>
      <c r="Z258" s="46"/>
    </row>
    <row r="259" spans="14:26">
      <c r="N259" s="46"/>
      <c r="O259" s="46"/>
      <c r="P259" s="46"/>
      <c r="X259" s="46"/>
      <c r="Y259" s="46"/>
      <c r="Z259" s="46"/>
    </row>
    <row r="260" spans="14:26">
      <c r="N260" s="46"/>
      <c r="O260" s="46"/>
      <c r="P260" s="46"/>
      <c r="X260" s="46"/>
      <c r="Y260" s="46"/>
      <c r="Z260" s="46"/>
    </row>
    <row r="261" spans="14:26">
      <c r="N261" s="46"/>
      <c r="O261" s="46"/>
      <c r="P261" s="46"/>
      <c r="X261" s="46"/>
      <c r="Y261" s="46"/>
      <c r="Z261" s="46"/>
    </row>
    <row r="262" spans="14:26">
      <c r="N262" s="46"/>
      <c r="O262" s="46"/>
      <c r="P262" s="46"/>
      <c r="X262" s="46"/>
      <c r="Y262" s="46"/>
      <c r="Z262" s="46"/>
    </row>
    <row r="263" spans="14:26">
      <c r="N263" s="46"/>
      <c r="O263" s="46"/>
      <c r="P263" s="46"/>
      <c r="X263" s="46"/>
      <c r="Y263" s="46"/>
      <c r="Z263" s="46"/>
    </row>
    <row r="264" spans="14:26">
      <c r="N264" s="46"/>
      <c r="O264" s="46"/>
      <c r="P264" s="46"/>
      <c r="X264" s="46"/>
      <c r="Y264" s="46"/>
      <c r="Z264" s="46"/>
    </row>
    <row r="265" spans="14:26">
      <c r="N265" s="46"/>
      <c r="O265" s="46"/>
      <c r="P265" s="46"/>
      <c r="X265" s="46"/>
      <c r="Y265" s="46"/>
      <c r="Z265" s="46"/>
    </row>
    <row r="266" spans="14:26">
      <c r="N266" s="46"/>
      <c r="O266" s="46"/>
      <c r="P266" s="46"/>
      <c r="X266" s="46"/>
      <c r="Y266" s="46"/>
      <c r="Z266" s="46"/>
    </row>
    <row r="267" spans="14:26">
      <c r="N267" s="46"/>
      <c r="O267" s="46"/>
      <c r="P267" s="46"/>
      <c r="X267" s="46"/>
      <c r="Y267" s="46"/>
      <c r="Z267" s="46"/>
    </row>
    <row r="268" spans="14:26">
      <c r="N268" s="46"/>
      <c r="O268" s="46"/>
      <c r="P268" s="46"/>
      <c r="X268" s="46"/>
      <c r="Y268" s="46"/>
      <c r="Z268" s="46"/>
    </row>
    <row r="269" spans="14:26">
      <c r="N269" s="46"/>
      <c r="O269" s="46"/>
      <c r="P269" s="46"/>
      <c r="X269" s="46"/>
      <c r="Y269" s="46"/>
      <c r="Z269" s="46"/>
    </row>
    <row r="270" spans="14:26">
      <c r="N270" s="46"/>
      <c r="O270" s="46"/>
      <c r="P270" s="46"/>
      <c r="X270" s="46"/>
      <c r="Y270" s="46"/>
      <c r="Z270" s="46"/>
    </row>
    <row r="271" spans="14:26">
      <c r="N271" s="46"/>
      <c r="O271" s="46"/>
      <c r="P271" s="46"/>
      <c r="X271" s="46"/>
      <c r="Y271" s="46"/>
      <c r="Z271" s="46"/>
    </row>
    <row r="272" spans="14:26">
      <c r="N272" s="46"/>
      <c r="O272" s="46"/>
      <c r="P272" s="46"/>
      <c r="X272" s="46"/>
      <c r="Y272" s="46"/>
      <c r="Z272" s="46"/>
    </row>
    <row r="273" spans="14:26">
      <c r="N273" s="46"/>
      <c r="O273" s="46"/>
      <c r="P273" s="46"/>
      <c r="X273" s="46"/>
      <c r="Y273" s="46"/>
      <c r="Z273" s="46"/>
    </row>
    <row r="274" spans="14:26">
      <c r="N274" s="46"/>
      <c r="O274" s="46"/>
      <c r="P274" s="46"/>
      <c r="X274" s="46"/>
      <c r="Y274" s="46"/>
      <c r="Z274" s="46"/>
    </row>
    <row r="275" spans="14:26">
      <c r="N275" s="46"/>
      <c r="O275" s="46"/>
      <c r="P275" s="46"/>
      <c r="X275" s="46"/>
      <c r="Y275" s="46"/>
      <c r="Z275" s="46"/>
    </row>
    <row r="276" spans="14:26">
      <c r="N276" s="46"/>
      <c r="O276" s="46"/>
      <c r="P276" s="46"/>
      <c r="X276" s="46"/>
      <c r="Y276" s="46"/>
      <c r="Z276" s="46"/>
    </row>
    <row r="277" spans="14:26">
      <c r="N277" s="46"/>
      <c r="O277" s="46"/>
      <c r="P277" s="46"/>
      <c r="X277" s="46"/>
      <c r="Y277" s="46"/>
      <c r="Z277" s="46"/>
    </row>
    <row r="278" spans="14:26">
      <c r="N278" s="46"/>
      <c r="O278" s="46"/>
      <c r="P278" s="46"/>
      <c r="X278" s="46"/>
      <c r="Y278" s="46"/>
      <c r="Z278" s="46"/>
    </row>
    <row r="279" spans="14:26">
      <c r="N279" s="46"/>
      <c r="O279" s="46"/>
      <c r="P279" s="46"/>
      <c r="X279" s="46"/>
      <c r="Y279" s="46"/>
      <c r="Z279" s="46"/>
    </row>
    <row r="280" spans="14:26">
      <c r="N280" s="46"/>
      <c r="O280" s="46"/>
      <c r="P280" s="46"/>
      <c r="X280" s="46"/>
      <c r="Y280" s="46"/>
      <c r="Z280" s="46"/>
    </row>
    <row r="281" spans="14:26">
      <c r="N281" s="46"/>
      <c r="O281" s="46"/>
      <c r="P281" s="46"/>
      <c r="X281" s="46"/>
      <c r="Y281" s="46"/>
      <c r="Z281" s="46"/>
    </row>
    <row r="282" spans="14:26">
      <c r="N282" s="46"/>
      <c r="O282" s="46"/>
      <c r="P282" s="46"/>
      <c r="X282" s="46"/>
      <c r="Y282" s="46"/>
      <c r="Z282" s="46"/>
    </row>
    <row r="283" spans="14:26">
      <c r="N283" s="46"/>
      <c r="O283" s="46"/>
      <c r="P283" s="46"/>
      <c r="X283" s="46"/>
      <c r="Y283" s="46"/>
      <c r="Z283" s="46"/>
    </row>
    <row r="284" spans="14:26">
      <c r="N284" s="46"/>
      <c r="O284" s="46"/>
      <c r="P284" s="46"/>
      <c r="X284" s="46"/>
      <c r="Y284" s="46"/>
      <c r="Z284" s="46"/>
    </row>
    <row r="285" spans="14:26">
      <c r="N285" s="46"/>
      <c r="O285" s="46"/>
      <c r="P285" s="46"/>
      <c r="X285" s="46"/>
      <c r="Y285" s="46"/>
      <c r="Z285" s="46"/>
    </row>
    <row r="286" spans="14:26">
      <c r="N286" s="46"/>
      <c r="O286" s="46"/>
      <c r="P286" s="46"/>
      <c r="X286" s="46"/>
      <c r="Y286" s="46"/>
      <c r="Z286" s="46"/>
    </row>
    <row r="287" spans="14:26">
      <c r="N287" s="46"/>
      <c r="O287" s="46"/>
      <c r="P287" s="46"/>
      <c r="X287" s="46"/>
      <c r="Y287" s="46"/>
      <c r="Z287" s="46"/>
    </row>
    <row r="288" spans="14:26">
      <c r="N288" s="46"/>
      <c r="O288" s="46"/>
      <c r="P288" s="46"/>
      <c r="X288" s="46"/>
      <c r="Y288" s="46"/>
      <c r="Z288" s="46"/>
    </row>
    <row r="289" spans="14:26">
      <c r="N289" s="46"/>
      <c r="O289" s="46"/>
      <c r="P289" s="46"/>
      <c r="X289" s="46"/>
      <c r="Y289" s="46"/>
      <c r="Z289" s="46"/>
    </row>
    <row r="290" spans="14:26">
      <c r="N290" s="46"/>
      <c r="O290" s="46"/>
      <c r="P290" s="46"/>
      <c r="X290" s="46"/>
      <c r="Y290" s="46"/>
      <c r="Z290" s="46"/>
    </row>
    <row r="291" spans="14:26">
      <c r="N291" s="46"/>
      <c r="O291" s="46"/>
      <c r="P291" s="46"/>
      <c r="X291" s="46"/>
      <c r="Y291" s="46"/>
      <c r="Z291" s="46"/>
    </row>
    <row r="292" spans="14:26">
      <c r="O292" s="46"/>
      <c r="P292" s="46"/>
      <c r="Y292" s="46"/>
      <c r="Z292" s="46"/>
    </row>
    <row r="293" spans="14:26">
      <c r="O293" s="46"/>
      <c r="Y293" s="46"/>
    </row>
    <row r="294" spans="14:26">
      <c r="O294" s="46"/>
      <c r="Y294" s="46"/>
    </row>
    <row r="295" spans="14:26">
      <c r="O295" s="46"/>
      <c r="Y295" s="46"/>
    </row>
    <row r="296" spans="14:26">
      <c r="O296" s="46"/>
      <c r="Y296" s="46"/>
    </row>
    <row r="297" spans="14:26">
      <c r="O297" s="46"/>
      <c r="Y297" s="46"/>
    </row>
    <row r="298" spans="14:26">
      <c r="O298" s="46"/>
      <c r="Y298" s="46"/>
    </row>
    <row r="299" spans="14:26">
      <c r="O299" s="46"/>
      <c r="Y299" s="46"/>
    </row>
    <row r="300" spans="14:26">
      <c r="O300" s="46"/>
      <c r="Y300" s="46"/>
    </row>
    <row r="301" spans="14:26">
      <c r="O301" s="46"/>
      <c r="Y301" s="46"/>
    </row>
    <row r="302" spans="14:26">
      <c r="O302" s="46"/>
      <c r="Y302" s="46"/>
    </row>
    <row r="303" spans="14:26">
      <c r="O303" s="46"/>
      <c r="Y303" s="46"/>
    </row>
    <row r="304" spans="14:26">
      <c r="O304" s="46"/>
      <c r="Y304" s="46"/>
    </row>
    <row r="305" spans="15:25">
      <c r="O305" s="46"/>
      <c r="Y305" s="46"/>
    </row>
    <row r="306" spans="15:25">
      <c r="O306" s="46"/>
      <c r="Y306" s="46"/>
    </row>
    <row r="307" spans="15:25">
      <c r="O307" s="46"/>
      <c r="Y307" s="46"/>
    </row>
    <row r="308" spans="15:25">
      <c r="O308" s="46"/>
      <c r="Y308" s="46"/>
    </row>
    <row r="309" spans="15:25">
      <c r="O309" s="46"/>
      <c r="Y309" s="46"/>
    </row>
    <row r="310" spans="15:25">
      <c r="O310" s="46"/>
      <c r="Y310" s="46"/>
    </row>
    <row r="311" spans="15:25">
      <c r="O311" s="46"/>
      <c r="Y311" s="46"/>
    </row>
    <row r="312" spans="15:25">
      <c r="O312" s="46"/>
      <c r="Y312" s="46"/>
    </row>
    <row r="313" spans="15:25">
      <c r="O313" s="46"/>
      <c r="Y313" s="46"/>
    </row>
    <row r="314" spans="15:25">
      <c r="O314" s="46"/>
      <c r="Y314" s="46"/>
    </row>
    <row r="315" spans="15:25">
      <c r="O315" s="46"/>
      <c r="Y315" s="46"/>
    </row>
    <row r="316" spans="15:25">
      <c r="O316" s="46"/>
      <c r="Y316" s="46"/>
    </row>
    <row r="317" spans="15:25">
      <c r="O317" s="46"/>
      <c r="Y317" s="46"/>
    </row>
    <row r="318" spans="15:25">
      <c r="O318" s="46"/>
      <c r="Y318" s="46"/>
    </row>
    <row r="319" spans="15:25">
      <c r="O319" s="46"/>
      <c r="Y319" s="46"/>
    </row>
    <row r="320" spans="15:25">
      <c r="O320" s="46"/>
      <c r="Y320" s="46"/>
    </row>
    <row r="321" spans="15:25">
      <c r="O321" s="46"/>
      <c r="Y321" s="46"/>
    </row>
    <row r="322" spans="15:25">
      <c r="O322" s="46"/>
      <c r="Y322" s="46"/>
    </row>
    <row r="323" spans="15:25">
      <c r="O323" s="46"/>
      <c r="Y323" s="46"/>
    </row>
    <row r="324" spans="15:25">
      <c r="O324" s="46"/>
      <c r="Y324" s="46"/>
    </row>
    <row r="325" spans="15:25">
      <c r="O325" s="46"/>
      <c r="Y325" s="46"/>
    </row>
    <row r="326" spans="15:25">
      <c r="O326" s="46"/>
      <c r="Y326" s="46"/>
    </row>
    <row r="327" spans="15:25">
      <c r="O327" s="46"/>
      <c r="Y327" s="46"/>
    </row>
    <row r="328" spans="15:25">
      <c r="O328" s="46"/>
      <c r="Y328" s="46"/>
    </row>
    <row r="329" spans="15:25">
      <c r="O329" s="46"/>
      <c r="Y329" s="46"/>
    </row>
    <row r="330" spans="15:25">
      <c r="O330" s="46"/>
      <c r="Y330" s="46"/>
    </row>
    <row r="331" spans="15:25">
      <c r="O331" s="46"/>
      <c r="Y331" s="46"/>
    </row>
    <row r="332" spans="15:25">
      <c r="O332" s="46"/>
      <c r="Y332" s="46"/>
    </row>
    <row r="333" spans="15:25">
      <c r="O333" s="46"/>
      <c r="Y333" s="46"/>
    </row>
    <row r="334" spans="15:25">
      <c r="O334" s="46"/>
      <c r="Y334" s="46"/>
    </row>
    <row r="335" spans="15:25">
      <c r="O335" s="46"/>
      <c r="Y335" s="46"/>
    </row>
    <row r="336" spans="15:25">
      <c r="O336" s="46"/>
      <c r="Y336" s="46"/>
    </row>
    <row r="337" spans="15:25">
      <c r="O337" s="46"/>
      <c r="Y337" s="46"/>
    </row>
    <row r="338" spans="15:25">
      <c r="O338" s="46"/>
      <c r="Y338" s="46"/>
    </row>
    <row r="339" spans="15:25">
      <c r="O339" s="46"/>
      <c r="Y339" s="46"/>
    </row>
    <row r="340" spans="15:25">
      <c r="O340" s="46"/>
      <c r="Y340" s="46"/>
    </row>
    <row r="341" spans="15:25">
      <c r="O341" s="46"/>
      <c r="Y341" s="46"/>
    </row>
    <row r="342" spans="15:25">
      <c r="O342" s="46"/>
      <c r="Y342" s="46"/>
    </row>
    <row r="343" spans="15:25">
      <c r="O343" s="46"/>
      <c r="Y343" s="46"/>
    </row>
    <row r="344" spans="15:25">
      <c r="O344" s="46"/>
      <c r="Y344" s="46"/>
    </row>
    <row r="345" spans="15:25">
      <c r="O345" s="46"/>
      <c r="Y345" s="46"/>
    </row>
    <row r="346" spans="15:25">
      <c r="O346" s="46"/>
      <c r="Y346" s="46"/>
    </row>
    <row r="347" spans="15:25">
      <c r="O347" s="46"/>
      <c r="Y347" s="46"/>
    </row>
    <row r="348" spans="15:25">
      <c r="O348" s="46"/>
      <c r="Y348" s="46"/>
    </row>
    <row r="349" spans="15:25">
      <c r="O349" s="46"/>
      <c r="Y349" s="46"/>
    </row>
    <row r="350" spans="15:25">
      <c r="O350" s="46"/>
      <c r="Y350" s="46"/>
    </row>
    <row r="351" spans="15:25">
      <c r="O351" s="46"/>
      <c r="Y351" s="46"/>
    </row>
    <row r="352" spans="15:25">
      <c r="O352" s="46"/>
      <c r="Y352" s="46"/>
    </row>
    <row r="353" spans="15:25">
      <c r="O353" s="46"/>
      <c r="Y353" s="46"/>
    </row>
    <row r="354" spans="15:25">
      <c r="O354" s="46"/>
      <c r="Y354" s="46"/>
    </row>
    <row r="355" spans="15:25">
      <c r="O355" s="46"/>
      <c r="Y355" s="46"/>
    </row>
    <row r="356" spans="15:25">
      <c r="O356" s="46"/>
      <c r="Y356" s="46"/>
    </row>
    <row r="357" spans="15:25">
      <c r="O357" s="46"/>
      <c r="Y357" s="46"/>
    </row>
    <row r="358" spans="15:25">
      <c r="O358" s="46"/>
      <c r="Y358" s="46"/>
    </row>
    <row r="359" spans="15:25">
      <c r="O359" s="46"/>
      <c r="Y359" s="46"/>
    </row>
    <row r="360" spans="15:25">
      <c r="O360" s="46"/>
      <c r="Y360" s="46"/>
    </row>
    <row r="361" spans="15:25">
      <c r="O361" s="46"/>
      <c r="Y361" s="46"/>
    </row>
    <row r="362" spans="15:25">
      <c r="O362" s="46"/>
      <c r="Y362" s="46"/>
    </row>
    <row r="363" spans="15:25">
      <c r="O363" s="46"/>
      <c r="Y363" s="46"/>
    </row>
    <row r="364" spans="15:25">
      <c r="O364" s="46"/>
      <c r="Y364" s="46"/>
    </row>
    <row r="365" spans="15:25">
      <c r="O365" s="46"/>
      <c r="Y365" s="46"/>
    </row>
    <row r="366" spans="15:25">
      <c r="O366" s="46"/>
      <c r="Y366" s="46"/>
    </row>
    <row r="367" spans="15:25">
      <c r="O367" s="46"/>
      <c r="Y367" s="46"/>
    </row>
    <row r="368" spans="15:25">
      <c r="O368" s="46"/>
      <c r="Y368" s="46"/>
    </row>
    <row r="369" spans="15:25">
      <c r="O369" s="46"/>
      <c r="Y369" s="46"/>
    </row>
    <row r="370" spans="15:25">
      <c r="O370" s="46"/>
      <c r="Y370" s="46"/>
    </row>
    <row r="371" spans="15:25">
      <c r="O371" s="46"/>
      <c r="Y371" s="46"/>
    </row>
    <row r="372" spans="15:25">
      <c r="O372" s="46"/>
      <c r="Y372" s="46"/>
    </row>
    <row r="373" spans="15:25">
      <c r="O373" s="46"/>
      <c r="Y373" s="46"/>
    </row>
    <row r="374" spans="15:25">
      <c r="O374" s="46"/>
      <c r="Y374" s="46"/>
    </row>
    <row r="375" spans="15:25">
      <c r="O375" s="46"/>
      <c r="Y375" s="46"/>
    </row>
    <row r="376" spans="15:25">
      <c r="O376" s="46"/>
      <c r="Y376" s="46"/>
    </row>
    <row r="377" spans="15:25">
      <c r="O377" s="46"/>
      <c r="Y377" s="46"/>
    </row>
    <row r="378" spans="15:25">
      <c r="O378" s="46"/>
      <c r="Y378" s="46"/>
    </row>
    <row r="379" spans="15:25">
      <c r="O379" s="46"/>
      <c r="Y379" s="46"/>
    </row>
    <row r="380" spans="15:25">
      <c r="O380" s="46"/>
      <c r="Y380" s="46"/>
    </row>
    <row r="381" spans="15:25">
      <c r="O381" s="46"/>
      <c r="Y381" s="46"/>
    </row>
    <row r="382" spans="15:25">
      <c r="O382" s="46"/>
      <c r="Y382" s="46"/>
    </row>
    <row r="383" spans="15:25">
      <c r="O383" s="46"/>
      <c r="Y383" s="46"/>
    </row>
    <row r="384" spans="15:25">
      <c r="O384" s="46"/>
      <c r="Y384" s="46"/>
    </row>
    <row r="385" spans="15:25">
      <c r="O385" s="46"/>
      <c r="Y385" s="46"/>
    </row>
    <row r="386" spans="15:25">
      <c r="O386" s="46"/>
      <c r="Y386" s="46"/>
    </row>
    <row r="387" spans="15:25">
      <c r="O387" s="46"/>
      <c r="Y387" s="46"/>
    </row>
    <row r="388" spans="15:25">
      <c r="O388" s="46"/>
      <c r="Y388" s="46"/>
    </row>
    <row r="389" spans="15:25">
      <c r="O389" s="46"/>
      <c r="Y389" s="46"/>
    </row>
    <row r="390" spans="15:25">
      <c r="O390" s="46"/>
      <c r="Y390" s="46"/>
    </row>
    <row r="391" spans="15:25">
      <c r="O391" s="46"/>
      <c r="Y391" s="46"/>
    </row>
    <row r="392" spans="15:25">
      <c r="O392" s="46"/>
      <c r="Y392" s="46"/>
    </row>
    <row r="393" spans="15:25">
      <c r="O393" s="46"/>
      <c r="Y393" s="46"/>
    </row>
    <row r="394" spans="15:25">
      <c r="O394" s="46"/>
      <c r="Y394" s="46"/>
    </row>
    <row r="395" spans="15:25">
      <c r="O395" s="46"/>
      <c r="Y395" s="46"/>
    </row>
    <row r="396" spans="15:25">
      <c r="O396" s="46"/>
      <c r="Y396" s="46"/>
    </row>
    <row r="397" spans="15:25">
      <c r="O397" s="46"/>
      <c r="Y397" s="46"/>
    </row>
    <row r="398" spans="15:25">
      <c r="O398" s="46"/>
      <c r="Y398" s="46"/>
    </row>
    <row r="399" spans="15:25">
      <c r="O399" s="46"/>
      <c r="Y399" s="46"/>
    </row>
    <row r="400" spans="15:25">
      <c r="O400" s="46"/>
      <c r="Y400" s="46"/>
    </row>
    <row r="401" spans="15:25">
      <c r="O401" s="46"/>
      <c r="Y401" s="46"/>
    </row>
    <row r="402" spans="15:25">
      <c r="O402" s="46"/>
      <c r="Y402" s="46"/>
    </row>
    <row r="403" spans="15:25">
      <c r="O403" s="46"/>
      <c r="Y403" s="46"/>
    </row>
    <row r="404" spans="15:25">
      <c r="O404" s="46"/>
      <c r="Y404" s="46"/>
    </row>
    <row r="405" spans="15:25">
      <c r="O405" s="46"/>
      <c r="Y405" s="46"/>
    </row>
    <row r="406" spans="15:25">
      <c r="O406" s="46"/>
      <c r="Y406" s="46"/>
    </row>
    <row r="407" spans="15:25">
      <c r="O407" s="46"/>
      <c r="Y407" s="46"/>
    </row>
    <row r="408" spans="15:25">
      <c r="O408" s="46"/>
      <c r="Y408" s="46"/>
    </row>
    <row r="409" spans="15:25">
      <c r="O409" s="46"/>
      <c r="Y409" s="46"/>
    </row>
    <row r="410" spans="15:25">
      <c r="O410" s="46"/>
      <c r="Y410" s="46"/>
    </row>
    <row r="411" spans="15:25">
      <c r="O411" s="46"/>
      <c r="Y411" s="46"/>
    </row>
    <row r="412" spans="15:25">
      <c r="O412" s="46"/>
      <c r="Y412" s="46"/>
    </row>
    <row r="413" spans="15:25">
      <c r="O413" s="46"/>
      <c r="Y413" s="46"/>
    </row>
    <row r="414" spans="15:25">
      <c r="O414" s="46"/>
      <c r="Y414" s="46"/>
    </row>
    <row r="415" spans="15:25">
      <c r="O415" s="46"/>
      <c r="Y415" s="46"/>
    </row>
    <row r="416" spans="15:25">
      <c r="O416" s="46"/>
      <c r="Y416" s="46"/>
    </row>
    <row r="417" spans="15:25">
      <c r="O417" s="46"/>
      <c r="Y417" s="46"/>
    </row>
    <row r="418" spans="15:25">
      <c r="O418" s="46"/>
      <c r="Y418" s="46"/>
    </row>
    <row r="419" spans="15:25">
      <c r="O419" s="46"/>
      <c r="Y419" s="46"/>
    </row>
    <row r="420" spans="15:25">
      <c r="O420" s="46"/>
      <c r="Y420" s="46"/>
    </row>
    <row r="421" spans="15:25">
      <c r="O421" s="46"/>
      <c r="Y421" s="46"/>
    </row>
    <row r="422" spans="15:25">
      <c r="O422" s="46"/>
      <c r="Y422" s="46"/>
    </row>
    <row r="423" spans="15:25">
      <c r="O423" s="46"/>
      <c r="Y423" s="46"/>
    </row>
    <row r="424" spans="15:25">
      <c r="O424" s="46"/>
      <c r="Y424" s="46"/>
    </row>
    <row r="425" spans="15:25">
      <c r="O425" s="46"/>
      <c r="Y425" s="46"/>
    </row>
    <row r="426" spans="15:25">
      <c r="O426" s="46"/>
      <c r="Y426" s="46"/>
    </row>
    <row r="427" spans="15:25">
      <c r="O427" s="46"/>
      <c r="Y427" s="46"/>
    </row>
    <row r="428" spans="15:25">
      <c r="O428" s="46"/>
      <c r="Y428" s="46"/>
    </row>
    <row r="429" spans="15:25">
      <c r="O429" s="46"/>
      <c r="Y429" s="46"/>
    </row>
    <row r="430" spans="15:25">
      <c r="O430" s="46"/>
      <c r="Y430" s="46"/>
    </row>
    <row r="431" spans="15:25">
      <c r="O431" s="46"/>
      <c r="Y431" s="46"/>
    </row>
    <row r="432" spans="15:25">
      <c r="O432" s="46"/>
      <c r="Y432" s="46"/>
    </row>
    <row r="433" spans="15:25">
      <c r="O433" s="46"/>
      <c r="Y433" s="46"/>
    </row>
    <row r="434" spans="15:25">
      <c r="O434" s="46"/>
      <c r="Y434" s="46"/>
    </row>
    <row r="435" spans="15:25">
      <c r="O435" s="46"/>
      <c r="Y435" s="46"/>
    </row>
    <row r="436" spans="15:25">
      <c r="O436" s="46"/>
      <c r="Y436" s="46"/>
    </row>
    <row r="437" spans="15:25">
      <c r="O437" s="46"/>
      <c r="Y437" s="46"/>
    </row>
    <row r="438" spans="15:25">
      <c r="O438" s="46"/>
      <c r="Y438" s="46"/>
    </row>
    <row r="439" spans="15:25">
      <c r="O439" s="46"/>
      <c r="Y439" s="46"/>
    </row>
    <row r="440" spans="15:25">
      <c r="O440" s="46"/>
      <c r="Y440" s="46"/>
    </row>
    <row r="441" spans="15:25">
      <c r="O441" s="46"/>
      <c r="Y441" s="46"/>
    </row>
    <row r="442" spans="15:25">
      <c r="O442" s="46"/>
      <c r="Y442" s="46"/>
    </row>
    <row r="443" spans="15:25">
      <c r="O443" s="46"/>
      <c r="Y443" s="46"/>
    </row>
    <row r="444" spans="15:25">
      <c r="O444" s="46"/>
      <c r="Y444" s="46"/>
    </row>
    <row r="445" spans="15:25">
      <c r="O445" s="46"/>
      <c r="Y445" s="46"/>
    </row>
    <row r="446" spans="15:25">
      <c r="O446" s="46"/>
      <c r="Y446" s="46"/>
    </row>
    <row r="447" spans="15:25">
      <c r="O447" s="46"/>
      <c r="Y447" s="46"/>
    </row>
    <row r="448" spans="15:25">
      <c r="O448" s="46"/>
      <c r="Y448" s="46"/>
    </row>
    <row r="449" spans="15:25">
      <c r="O449" s="46"/>
      <c r="Y449" s="46"/>
    </row>
    <row r="450" spans="15:25">
      <c r="O450" s="46"/>
      <c r="Y450" s="46"/>
    </row>
    <row r="451" spans="15:25">
      <c r="O451" s="46"/>
      <c r="Y451" s="46"/>
    </row>
    <row r="452" spans="15:25">
      <c r="O452" s="46"/>
      <c r="Y452" s="46"/>
    </row>
    <row r="453" spans="15:25">
      <c r="O453" s="46"/>
      <c r="Y453" s="46"/>
    </row>
    <row r="454" spans="15:25">
      <c r="O454" s="46"/>
      <c r="Y454" s="46"/>
    </row>
    <row r="455" spans="15:25">
      <c r="O455" s="46"/>
      <c r="Y455" s="46"/>
    </row>
    <row r="456" spans="15:25">
      <c r="O456" s="46"/>
      <c r="Y456" s="46"/>
    </row>
    <row r="457" spans="15:25">
      <c r="O457" s="46"/>
      <c r="Y457" s="46"/>
    </row>
    <row r="458" spans="15:25">
      <c r="O458" s="46"/>
      <c r="Y458" s="46"/>
    </row>
    <row r="459" spans="15:25">
      <c r="O459" s="46"/>
      <c r="Y459" s="46"/>
    </row>
    <row r="460" spans="15:25">
      <c r="O460" s="46"/>
      <c r="Y460" s="46"/>
    </row>
    <row r="461" spans="15:25">
      <c r="O461" s="46"/>
      <c r="Y461" s="46"/>
    </row>
    <row r="462" spans="15:25">
      <c r="O462" s="46"/>
      <c r="Y462" s="46"/>
    </row>
    <row r="463" spans="15:25">
      <c r="O463" s="46"/>
      <c r="Y463" s="46"/>
    </row>
    <row r="464" spans="15:25">
      <c r="O464" s="46"/>
      <c r="Y464" s="46"/>
    </row>
    <row r="465" spans="15:25">
      <c r="O465" s="46"/>
      <c r="Y465" s="46"/>
    </row>
    <row r="466" spans="15:25">
      <c r="O466" s="46"/>
      <c r="Y466" s="46"/>
    </row>
    <row r="467" spans="15:25">
      <c r="O467" s="46"/>
      <c r="Y467" s="46"/>
    </row>
    <row r="468" spans="15:25">
      <c r="O468" s="46"/>
      <c r="Y468" s="46"/>
    </row>
    <row r="469" spans="15:25">
      <c r="O469" s="46"/>
      <c r="Y469" s="46"/>
    </row>
    <row r="470" spans="15:25">
      <c r="O470" s="46"/>
      <c r="Y470" s="46"/>
    </row>
    <row r="471" spans="15:25">
      <c r="O471" s="46"/>
      <c r="Y471" s="46"/>
    </row>
    <row r="472" spans="15:25">
      <c r="O472" s="46"/>
      <c r="Y472" s="46"/>
    </row>
    <row r="473" spans="15:25">
      <c r="O473" s="46"/>
      <c r="Y473" s="46"/>
    </row>
    <row r="474" spans="15:25">
      <c r="O474" s="46"/>
      <c r="Y474" s="46"/>
    </row>
    <row r="475" spans="15:25">
      <c r="O475" s="46"/>
      <c r="Y475" s="46"/>
    </row>
    <row r="476" spans="15:25">
      <c r="O476" s="46"/>
      <c r="Y476" s="46"/>
    </row>
    <row r="477" spans="15:25">
      <c r="O477" s="46"/>
      <c r="Y477" s="46"/>
    </row>
    <row r="478" spans="15:25">
      <c r="O478" s="46"/>
      <c r="Y478" s="46"/>
    </row>
    <row r="479" spans="15:25">
      <c r="O479" s="46"/>
      <c r="Y479" s="46"/>
    </row>
    <row r="480" spans="15:25">
      <c r="O480" s="46"/>
      <c r="Y480" s="46"/>
    </row>
    <row r="481" spans="15:25">
      <c r="O481" s="46"/>
      <c r="Y481" s="46"/>
    </row>
    <row r="482" spans="15:25">
      <c r="O482" s="46"/>
      <c r="Y482" s="46"/>
    </row>
    <row r="483" spans="15:25">
      <c r="O483" s="46"/>
      <c r="Y483" s="46"/>
    </row>
    <row r="484" spans="15:25">
      <c r="O484" s="46"/>
      <c r="Y484" s="46"/>
    </row>
    <row r="485" spans="15:25">
      <c r="O485" s="46"/>
      <c r="Y485" s="46"/>
    </row>
    <row r="486" spans="15:25">
      <c r="O486" s="46"/>
      <c r="Y486" s="46"/>
    </row>
    <row r="487" spans="15:25">
      <c r="O487" s="46"/>
      <c r="Y487" s="46"/>
    </row>
    <row r="488" spans="15:25">
      <c r="O488" s="46"/>
      <c r="Y488" s="46"/>
    </row>
    <row r="489" spans="15:25">
      <c r="O489" s="46"/>
      <c r="Y489" s="46"/>
    </row>
    <row r="490" spans="15:25">
      <c r="O490" s="46"/>
      <c r="Y490" s="46"/>
    </row>
    <row r="491" spans="15:25">
      <c r="O491" s="46"/>
      <c r="Y491" s="46"/>
    </row>
    <row r="492" spans="15:25">
      <c r="O492" s="46"/>
      <c r="Y492" s="46"/>
    </row>
    <row r="493" spans="15:25">
      <c r="O493" s="46"/>
      <c r="Y493" s="46"/>
    </row>
    <row r="494" spans="15:25">
      <c r="O494" s="46"/>
      <c r="Y494" s="46"/>
    </row>
    <row r="495" spans="15:25">
      <c r="O495" s="46"/>
      <c r="Y495" s="46"/>
    </row>
    <row r="496" spans="15:25">
      <c r="O496" s="46"/>
      <c r="Y496" s="46"/>
    </row>
    <row r="497" spans="15:25">
      <c r="O497" s="46"/>
      <c r="Y497" s="46"/>
    </row>
    <row r="498" spans="15:25">
      <c r="O498" s="46"/>
      <c r="Y498" s="46"/>
    </row>
    <row r="499" spans="15:25">
      <c r="O499" s="46"/>
      <c r="Y499" s="46"/>
    </row>
    <row r="500" spans="15:25">
      <c r="O500" s="46"/>
      <c r="Y500" s="46"/>
    </row>
    <row r="501" spans="15:25">
      <c r="O501" s="46"/>
      <c r="Y501" s="46"/>
    </row>
    <row r="502" spans="15:25">
      <c r="O502" s="46"/>
      <c r="Y502" s="46"/>
    </row>
    <row r="503" spans="15:25">
      <c r="O503" s="46"/>
      <c r="Y503" s="46"/>
    </row>
    <row r="504" spans="15:25">
      <c r="O504" s="46"/>
      <c r="Y504" s="46"/>
    </row>
    <row r="505" spans="15:25">
      <c r="O505" s="46"/>
      <c r="Y505" s="46"/>
    </row>
    <row r="506" spans="15:25">
      <c r="O506" s="46"/>
      <c r="Y506" s="46"/>
    </row>
    <row r="507" spans="15:25">
      <c r="O507" s="46"/>
      <c r="Y507" s="46"/>
    </row>
    <row r="508" spans="15:25">
      <c r="O508" s="46"/>
      <c r="Y508" s="46"/>
    </row>
    <row r="509" spans="15:25">
      <c r="O509" s="46"/>
      <c r="Y509" s="46"/>
    </row>
    <row r="510" spans="15:25">
      <c r="O510" s="46"/>
      <c r="Y510" s="46"/>
    </row>
    <row r="511" spans="15:25">
      <c r="O511" s="46"/>
      <c r="Y511" s="46"/>
    </row>
    <row r="512" spans="15:25">
      <c r="O512" s="46"/>
      <c r="Y512" s="46"/>
    </row>
    <row r="513" spans="15:25">
      <c r="O513" s="46"/>
      <c r="Y513" s="46"/>
    </row>
    <row r="514" spans="15:25">
      <c r="O514" s="46"/>
      <c r="Y514" s="46"/>
    </row>
    <row r="515" spans="15:25">
      <c r="O515" s="46"/>
      <c r="Y515" s="46"/>
    </row>
    <row r="516" spans="15:25">
      <c r="O516" s="46"/>
      <c r="Y516" s="46"/>
    </row>
    <row r="517" spans="15:25">
      <c r="O517" s="46"/>
      <c r="Y517" s="46"/>
    </row>
    <row r="518" spans="15:25">
      <c r="O518" s="46"/>
      <c r="Y518" s="46"/>
    </row>
    <row r="519" spans="15:25">
      <c r="O519" s="46"/>
      <c r="Y519" s="46"/>
    </row>
    <row r="520" spans="15:25">
      <c r="O520" s="46"/>
      <c r="Y520" s="46"/>
    </row>
    <row r="521" spans="15:25">
      <c r="O521" s="46"/>
      <c r="Y521" s="46"/>
    </row>
    <row r="522" spans="15:25">
      <c r="O522" s="46"/>
      <c r="Y522" s="46"/>
    </row>
    <row r="523" spans="15:25">
      <c r="O523" s="46"/>
      <c r="Y523" s="46"/>
    </row>
    <row r="524" spans="15:25">
      <c r="O524" s="46"/>
      <c r="Y524" s="46"/>
    </row>
    <row r="525" spans="15:25">
      <c r="O525" s="46"/>
      <c r="Y525" s="46"/>
    </row>
    <row r="526" spans="15:25">
      <c r="O526" s="46"/>
      <c r="Y526" s="46"/>
    </row>
    <row r="527" spans="15:25">
      <c r="O527" s="46"/>
      <c r="Y527" s="46"/>
    </row>
    <row r="528" spans="15:25">
      <c r="O528" s="46"/>
      <c r="Y528" s="46"/>
    </row>
    <row r="529" spans="15:25">
      <c r="O529" s="46"/>
      <c r="Y529" s="46"/>
    </row>
    <row r="530" spans="15:25">
      <c r="O530" s="46"/>
      <c r="Y530" s="46"/>
    </row>
    <row r="531" spans="15:25">
      <c r="O531" s="46"/>
      <c r="Y531" s="46"/>
    </row>
    <row r="532" spans="15:25">
      <c r="O532" s="46"/>
      <c r="Y532" s="46"/>
    </row>
    <row r="533" spans="15:25">
      <c r="O533" s="46"/>
      <c r="Y533" s="46"/>
    </row>
    <row r="534" spans="15:25">
      <c r="O534" s="46"/>
      <c r="Y534" s="46"/>
    </row>
    <row r="535" spans="15:25">
      <c r="O535" s="46"/>
      <c r="Y535" s="46"/>
    </row>
    <row r="536" spans="15:25">
      <c r="O536" s="46"/>
      <c r="Y536" s="46"/>
    </row>
    <row r="537" spans="15:25">
      <c r="O537" s="46"/>
      <c r="Y537" s="46"/>
    </row>
    <row r="538" spans="15:25">
      <c r="O538" s="46"/>
      <c r="Y538" s="46"/>
    </row>
    <row r="539" spans="15:25">
      <c r="O539" s="46"/>
      <c r="Y539" s="46"/>
    </row>
    <row r="540" spans="15:25">
      <c r="O540" s="46"/>
      <c r="Y540" s="46"/>
    </row>
    <row r="541" spans="15:25">
      <c r="O541" s="46"/>
      <c r="Y541" s="46"/>
    </row>
    <row r="542" spans="15:25">
      <c r="O542" s="46"/>
      <c r="Y542" s="46"/>
    </row>
    <row r="543" spans="15:25">
      <c r="O543" s="46"/>
      <c r="Y543" s="46"/>
    </row>
    <row r="544" spans="15:25">
      <c r="O544" s="46"/>
      <c r="Y544" s="46"/>
    </row>
    <row r="545" spans="15:25">
      <c r="O545" s="46"/>
      <c r="Y545" s="46"/>
    </row>
    <row r="546" spans="15:25">
      <c r="O546" s="46"/>
      <c r="Y546" s="46"/>
    </row>
    <row r="547" spans="15:25">
      <c r="O547" s="46"/>
      <c r="Y547" s="46"/>
    </row>
    <row r="548" spans="15:25">
      <c r="O548" s="46"/>
      <c r="Y548" s="46"/>
    </row>
    <row r="549" spans="15:25">
      <c r="O549" s="46"/>
      <c r="Y549" s="46"/>
    </row>
    <row r="550" spans="15:25">
      <c r="O550" s="46"/>
      <c r="Y550" s="46"/>
    </row>
    <row r="551" spans="15:25">
      <c r="O551" s="46"/>
      <c r="Y551" s="46"/>
    </row>
    <row r="552" spans="15:25">
      <c r="O552" s="46"/>
      <c r="Y552" s="46"/>
    </row>
    <row r="553" spans="15:25">
      <c r="O553" s="46"/>
      <c r="Y553" s="46"/>
    </row>
    <row r="554" spans="15:25">
      <c r="O554" s="46"/>
      <c r="Y554" s="46"/>
    </row>
    <row r="555" spans="15:25">
      <c r="O555" s="46"/>
      <c r="Y555" s="46"/>
    </row>
    <row r="556" spans="15:25">
      <c r="O556" s="46"/>
      <c r="Y556" s="46"/>
    </row>
    <row r="557" spans="15:25">
      <c r="O557" s="46"/>
      <c r="Y557" s="46"/>
    </row>
    <row r="558" spans="15:25">
      <c r="O558" s="46"/>
      <c r="Y558" s="46"/>
    </row>
    <row r="559" spans="15:25">
      <c r="O559" s="46"/>
      <c r="Y559" s="46"/>
    </row>
    <row r="560" spans="15:25">
      <c r="O560" s="46"/>
      <c r="Y560" s="46"/>
    </row>
    <row r="561" spans="15:25">
      <c r="O561" s="46"/>
      <c r="Y561" s="46"/>
    </row>
    <row r="562" spans="15:25">
      <c r="O562" s="46"/>
      <c r="Y562" s="46"/>
    </row>
    <row r="563" spans="15:25">
      <c r="O563" s="46"/>
      <c r="Y563" s="46"/>
    </row>
    <row r="564" spans="15:25">
      <c r="O564" s="46"/>
      <c r="Y564" s="46"/>
    </row>
    <row r="565" spans="15:25">
      <c r="O565" s="46"/>
      <c r="Y565" s="46"/>
    </row>
    <row r="566" spans="15:25">
      <c r="O566" s="46"/>
      <c r="Y566" s="46"/>
    </row>
    <row r="567" spans="15:25">
      <c r="O567" s="46"/>
      <c r="Y567" s="46"/>
    </row>
    <row r="568" spans="15:25">
      <c r="O568" s="46"/>
      <c r="Y568" s="46"/>
    </row>
    <row r="569" spans="15:25">
      <c r="O569" s="46"/>
      <c r="Y569" s="46"/>
    </row>
    <row r="570" spans="15:25">
      <c r="O570" s="46"/>
      <c r="Y570" s="46"/>
    </row>
    <row r="571" spans="15:25">
      <c r="O571" s="46"/>
      <c r="Y571" s="46"/>
    </row>
    <row r="572" spans="15:25">
      <c r="O572" s="46"/>
      <c r="Y572" s="46"/>
    </row>
    <row r="573" spans="15:25">
      <c r="O573" s="46"/>
      <c r="Y573" s="46"/>
    </row>
    <row r="574" spans="15:25">
      <c r="O574" s="46"/>
      <c r="Y574" s="46"/>
    </row>
    <row r="575" spans="15:25">
      <c r="O575" s="46"/>
      <c r="Y575" s="46"/>
    </row>
    <row r="576" spans="15:25">
      <c r="O576" s="46"/>
      <c r="Y576" s="46"/>
    </row>
    <row r="577" spans="15:25">
      <c r="O577" s="46"/>
      <c r="Y577" s="46"/>
    </row>
    <row r="578" spans="15:25">
      <c r="O578" s="46"/>
      <c r="Y578" s="46"/>
    </row>
    <row r="579" spans="15:25">
      <c r="O579" s="46"/>
      <c r="Y579" s="46"/>
    </row>
    <row r="580" spans="15:25">
      <c r="O580" s="46"/>
      <c r="Y580" s="46"/>
    </row>
    <row r="581" spans="15:25">
      <c r="O581" s="46"/>
      <c r="Y581" s="46"/>
    </row>
    <row r="582" spans="15:25">
      <c r="O582" s="46"/>
      <c r="Y582" s="46"/>
    </row>
    <row r="583" spans="15:25">
      <c r="O583" s="46"/>
      <c r="Y583" s="46"/>
    </row>
    <row r="584" spans="15:25">
      <c r="O584" s="46"/>
      <c r="Y584" s="46"/>
    </row>
    <row r="585" spans="15:25">
      <c r="O585" s="46"/>
      <c r="Y585" s="46"/>
    </row>
    <row r="586" spans="15:25">
      <c r="O586" s="46"/>
      <c r="Y586" s="46"/>
    </row>
    <row r="587" spans="15:25">
      <c r="O587" s="46"/>
      <c r="Y587" s="46"/>
    </row>
    <row r="588" spans="15:25">
      <c r="O588" s="46"/>
      <c r="Y588" s="46"/>
    </row>
    <row r="589" spans="15:25">
      <c r="O589" s="46"/>
      <c r="Y589" s="46"/>
    </row>
    <row r="590" spans="15:25">
      <c r="O590" s="46"/>
      <c r="Y590" s="46"/>
    </row>
    <row r="591" spans="15:25">
      <c r="O591" s="46"/>
      <c r="Y591" s="46"/>
    </row>
    <row r="592" spans="15:25">
      <c r="O592" s="46"/>
      <c r="Y592" s="46"/>
    </row>
    <row r="593" spans="15:25">
      <c r="O593" s="46"/>
      <c r="Y593" s="46"/>
    </row>
    <row r="594" spans="15:25">
      <c r="O594" s="46"/>
      <c r="Y594" s="46"/>
    </row>
    <row r="595" spans="15:25">
      <c r="O595" s="46"/>
      <c r="Y595" s="46"/>
    </row>
    <row r="596" spans="15:25">
      <c r="O596" s="46"/>
      <c r="Y596" s="46"/>
    </row>
    <row r="597" spans="15:25">
      <c r="O597" s="46"/>
      <c r="Y597" s="46"/>
    </row>
    <row r="598" spans="15:25">
      <c r="O598" s="46"/>
      <c r="Y598" s="46"/>
    </row>
    <row r="599" spans="15:25">
      <c r="O599" s="46"/>
      <c r="Y599" s="46"/>
    </row>
    <row r="600" spans="15:25">
      <c r="O600" s="46"/>
      <c r="Y600" s="46"/>
    </row>
    <row r="601" spans="15:25">
      <c r="O601" s="46"/>
      <c r="Y601" s="46"/>
    </row>
    <row r="602" spans="15:25">
      <c r="O602" s="46"/>
      <c r="Y602" s="46"/>
    </row>
    <row r="603" spans="15:25">
      <c r="O603" s="46"/>
      <c r="Y603" s="46"/>
    </row>
    <row r="604" spans="15:25">
      <c r="O604" s="46"/>
      <c r="Y604" s="46"/>
    </row>
    <row r="605" spans="15:25">
      <c r="O605" s="46"/>
      <c r="Y605" s="46"/>
    </row>
    <row r="606" spans="15:25">
      <c r="O606" s="46"/>
      <c r="Y606" s="46"/>
    </row>
    <row r="607" spans="15:25">
      <c r="O607" s="46"/>
      <c r="Y607" s="46"/>
    </row>
    <row r="608" spans="15:25">
      <c r="O608" s="46"/>
      <c r="Y608" s="46"/>
    </row>
    <row r="609" spans="15:25">
      <c r="O609" s="46"/>
      <c r="Y609" s="46"/>
    </row>
    <row r="610" spans="15:25">
      <c r="O610" s="46"/>
      <c r="Y610" s="46"/>
    </row>
    <row r="611" spans="15:25">
      <c r="O611" s="46"/>
      <c r="Y611" s="46"/>
    </row>
    <row r="612" spans="15:25">
      <c r="O612" s="46"/>
      <c r="Y612" s="46"/>
    </row>
    <row r="613" spans="15:25">
      <c r="O613" s="46"/>
      <c r="Y613" s="46"/>
    </row>
    <row r="614" spans="15:25">
      <c r="O614" s="46"/>
      <c r="Y614" s="46"/>
    </row>
    <row r="615" spans="15:25">
      <c r="O615" s="46"/>
      <c r="Y615" s="46"/>
    </row>
    <row r="616" spans="15:25">
      <c r="O616" s="46"/>
      <c r="Y616" s="46"/>
    </row>
    <row r="617" spans="15:25">
      <c r="O617" s="46"/>
      <c r="Y617" s="46"/>
    </row>
    <row r="618" spans="15:25">
      <c r="O618" s="46"/>
      <c r="Y618" s="46"/>
    </row>
    <row r="619" spans="15:25">
      <c r="O619" s="46"/>
      <c r="Y619" s="46"/>
    </row>
    <row r="620" spans="15:25">
      <c r="O620" s="46"/>
      <c r="Y620" s="46"/>
    </row>
    <row r="621" spans="15:25">
      <c r="O621" s="46"/>
      <c r="Y621" s="46"/>
    </row>
    <row r="622" spans="15:25">
      <c r="O622" s="46"/>
      <c r="Y622" s="46"/>
    </row>
    <row r="623" spans="15:25">
      <c r="O623" s="46"/>
      <c r="Y623" s="46"/>
    </row>
    <row r="624" spans="15:25">
      <c r="O624" s="46"/>
      <c r="Y624" s="46"/>
    </row>
    <row r="625" spans="15:25">
      <c r="O625" s="46"/>
      <c r="Y625" s="46"/>
    </row>
    <row r="626" spans="15:25">
      <c r="O626" s="46"/>
      <c r="Y626" s="46"/>
    </row>
    <row r="627" spans="15:25">
      <c r="O627" s="46"/>
      <c r="Y627" s="46"/>
    </row>
    <row r="628" spans="15:25">
      <c r="O628" s="46"/>
      <c r="Y628" s="46"/>
    </row>
    <row r="629" spans="15:25">
      <c r="O629" s="46"/>
      <c r="Y629" s="46"/>
    </row>
    <row r="630" spans="15:25">
      <c r="O630" s="46"/>
      <c r="Y630" s="46"/>
    </row>
    <row r="631" spans="15:25">
      <c r="O631" s="46"/>
      <c r="Y631" s="46"/>
    </row>
    <row r="632" spans="15:25">
      <c r="O632" s="46"/>
      <c r="Y632" s="46"/>
    </row>
    <row r="633" spans="15:25">
      <c r="O633" s="46"/>
      <c r="Y633" s="46"/>
    </row>
    <row r="634" spans="15:25">
      <c r="O634" s="46"/>
      <c r="Y634" s="46"/>
    </row>
    <row r="635" spans="15:25">
      <c r="O635" s="46"/>
      <c r="Y635" s="46"/>
    </row>
    <row r="636" spans="15:25">
      <c r="O636" s="46"/>
      <c r="Y636" s="46"/>
    </row>
    <row r="637" spans="15:25">
      <c r="O637" s="46"/>
      <c r="Y637" s="46"/>
    </row>
    <row r="638" spans="15:25">
      <c r="O638" s="46"/>
      <c r="Y638" s="46"/>
    </row>
    <row r="639" spans="15:25">
      <c r="O639" s="46"/>
      <c r="Y639" s="46"/>
    </row>
    <row r="640" spans="15:25">
      <c r="O640" s="46"/>
      <c r="Y640" s="46"/>
    </row>
    <row r="641" spans="15:25">
      <c r="O641" s="46"/>
      <c r="Y641" s="46"/>
    </row>
    <row r="642" spans="15:25">
      <c r="O642" s="46"/>
      <c r="Y642" s="46"/>
    </row>
    <row r="643" spans="15:25">
      <c r="O643" s="46"/>
      <c r="Y643" s="46"/>
    </row>
    <row r="644" spans="15:25">
      <c r="O644" s="46"/>
      <c r="Y644" s="46"/>
    </row>
    <row r="645" spans="15:25">
      <c r="O645" s="46"/>
      <c r="Y645" s="46"/>
    </row>
    <row r="646" spans="15:25">
      <c r="O646" s="46"/>
      <c r="Y646" s="46"/>
    </row>
    <row r="647" spans="15:25">
      <c r="O647" s="46"/>
      <c r="Y647" s="46"/>
    </row>
    <row r="648" spans="15:25">
      <c r="O648" s="46"/>
      <c r="Y648" s="46"/>
    </row>
    <row r="649" spans="15:25">
      <c r="O649" s="46"/>
      <c r="Y649" s="46"/>
    </row>
    <row r="650" spans="15:25">
      <c r="O650" s="46"/>
      <c r="Y650" s="46"/>
    </row>
    <row r="651" spans="15:25">
      <c r="O651" s="46"/>
      <c r="Y651" s="46"/>
    </row>
    <row r="652" spans="15:25">
      <c r="O652" s="46"/>
      <c r="Y652" s="46"/>
    </row>
    <row r="653" spans="15:25">
      <c r="O653" s="46"/>
      <c r="Y653" s="46"/>
    </row>
    <row r="654" spans="15:25">
      <c r="O654" s="46"/>
      <c r="Y654" s="46"/>
    </row>
    <row r="655" spans="15:25">
      <c r="O655" s="46"/>
      <c r="Y655" s="46"/>
    </row>
    <row r="656" spans="15:25">
      <c r="O656" s="46"/>
      <c r="Y656" s="46"/>
    </row>
    <row r="657" spans="15:25">
      <c r="O657" s="46"/>
      <c r="Y657" s="46"/>
    </row>
    <row r="658" spans="15:25">
      <c r="O658" s="46"/>
      <c r="Y658" s="46"/>
    </row>
    <row r="659" spans="15:25">
      <c r="O659" s="46"/>
      <c r="Y659" s="46"/>
    </row>
    <row r="660" spans="15:25">
      <c r="O660" s="46"/>
      <c r="Y660" s="46"/>
    </row>
    <row r="661" spans="15:25">
      <c r="O661" s="46"/>
      <c r="Y661" s="46"/>
    </row>
    <row r="662" spans="15:25">
      <c r="O662" s="46"/>
      <c r="Y662" s="46"/>
    </row>
    <row r="663" spans="15:25">
      <c r="O663" s="46"/>
      <c r="Y663" s="46"/>
    </row>
    <row r="664" spans="15:25">
      <c r="O664" s="46"/>
      <c r="Y664" s="46"/>
    </row>
    <row r="665" spans="15:25">
      <c r="O665" s="46"/>
      <c r="Y665" s="46"/>
    </row>
    <row r="666" spans="15:25">
      <c r="O666" s="46"/>
      <c r="Y666" s="46"/>
    </row>
    <row r="667" spans="15:25">
      <c r="O667" s="46"/>
      <c r="Y667" s="46"/>
    </row>
    <row r="668" spans="15:25">
      <c r="O668" s="46"/>
      <c r="Y668" s="46"/>
    </row>
    <row r="669" spans="15:25">
      <c r="O669" s="46"/>
      <c r="Y669" s="46"/>
    </row>
    <row r="670" spans="15:25">
      <c r="O670" s="46"/>
      <c r="Y670" s="46"/>
    </row>
    <row r="671" spans="15:25">
      <c r="O671" s="46"/>
      <c r="Y671" s="46"/>
    </row>
    <row r="672" spans="15:25">
      <c r="O672" s="46"/>
      <c r="Y672" s="46"/>
    </row>
    <row r="673" spans="15:25">
      <c r="O673" s="46"/>
      <c r="Y673" s="46"/>
    </row>
    <row r="674" spans="15:25">
      <c r="O674" s="46"/>
      <c r="Y674" s="46"/>
    </row>
    <row r="675" spans="15:25">
      <c r="O675" s="46"/>
      <c r="Y675" s="46"/>
    </row>
    <row r="676" spans="15:25">
      <c r="O676" s="46"/>
      <c r="Y676" s="46"/>
    </row>
    <row r="677" spans="15:25">
      <c r="O677" s="46"/>
      <c r="Y677" s="46"/>
    </row>
    <row r="678" spans="15:25">
      <c r="O678" s="46"/>
      <c r="Y678" s="46"/>
    </row>
    <row r="679" spans="15:25">
      <c r="O679" s="46"/>
      <c r="Y679" s="46"/>
    </row>
    <row r="680" spans="15:25">
      <c r="O680" s="46"/>
      <c r="Y680" s="46"/>
    </row>
    <row r="681" spans="15:25">
      <c r="O681" s="46"/>
      <c r="Y681" s="46"/>
    </row>
    <row r="682" spans="15:25">
      <c r="O682" s="46"/>
      <c r="Y682" s="46"/>
    </row>
    <row r="683" spans="15:25">
      <c r="O683" s="46"/>
      <c r="Y683" s="46"/>
    </row>
    <row r="684" spans="15:25">
      <c r="O684" s="46"/>
      <c r="Y684" s="46"/>
    </row>
    <row r="685" spans="15:25">
      <c r="O685" s="46"/>
      <c r="Y685" s="46"/>
    </row>
    <row r="686" spans="15:25">
      <c r="O686" s="46"/>
      <c r="Y686" s="46"/>
    </row>
    <row r="687" spans="15:25">
      <c r="O687" s="46"/>
      <c r="Y687" s="46"/>
    </row>
    <row r="688" spans="15:25">
      <c r="O688" s="46"/>
      <c r="Y688" s="46"/>
    </row>
    <row r="689" spans="15:25">
      <c r="O689" s="46"/>
      <c r="Y689" s="46"/>
    </row>
    <row r="690" spans="15:25">
      <c r="O690" s="46"/>
      <c r="Y690" s="46"/>
    </row>
    <row r="691" spans="15:25">
      <c r="O691" s="46"/>
      <c r="Y691" s="46"/>
    </row>
    <row r="692" spans="15:25">
      <c r="O692" s="46"/>
      <c r="Y692" s="46"/>
    </row>
    <row r="693" spans="15:25">
      <c r="O693" s="46"/>
      <c r="Y693" s="46"/>
    </row>
    <row r="694" spans="15:25">
      <c r="O694" s="46"/>
      <c r="Y694" s="46"/>
    </row>
    <row r="695" spans="15:25">
      <c r="O695" s="46"/>
      <c r="Y695" s="46"/>
    </row>
    <row r="696" spans="15:25">
      <c r="O696" s="46"/>
      <c r="Y696" s="46"/>
    </row>
    <row r="697" spans="15:25">
      <c r="O697" s="46"/>
      <c r="Y697" s="46"/>
    </row>
    <row r="698" spans="15:25">
      <c r="O698" s="46"/>
      <c r="Y698" s="46"/>
    </row>
    <row r="699" spans="15:25">
      <c r="O699" s="46"/>
      <c r="Y699" s="46"/>
    </row>
    <row r="700" spans="15:25">
      <c r="O700" s="46"/>
      <c r="Y700" s="46"/>
    </row>
    <row r="701" spans="15:25">
      <c r="O701" s="46"/>
      <c r="Y701" s="46"/>
    </row>
    <row r="702" spans="15:25">
      <c r="O702" s="46"/>
      <c r="Y702" s="46"/>
    </row>
    <row r="703" spans="15:25">
      <c r="O703" s="46"/>
      <c r="Y703" s="46"/>
    </row>
    <row r="704" spans="15:25">
      <c r="O704" s="46"/>
      <c r="Y704" s="46"/>
    </row>
    <row r="705" spans="15:25">
      <c r="O705" s="46"/>
      <c r="Y705" s="46"/>
    </row>
    <row r="706" spans="15:25">
      <c r="O706" s="46"/>
      <c r="Y706" s="46"/>
    </row>
    <row r="707" spans="15:25">
      <c r="O707" s="46"/>
      <c r="Y707" s="46"/>
    </row>
    <row r="708" spans="15:25">
      <c r="O708" s="46"/>
      <c r="Y708" s="46"/>
    </row>
    <row r="709" spans="15:25">
      <c r="O709" s="46"/>
      <c r="Y709" s="46"/>
    </row>
    <row r="710" spans="15:25">
      <c r="O710" s="46"/>
      <c r="Y710" s="46"/>
    </row>
    <row r="711" spans="15:25">
      <c r="O711" s="46"/>
      <c r="Y711" s="46"/>
    </row>
    <row r="712" spans="15:25">
      <c r="O712" s="46"/>
      <c r="Y712" s="46"/>
    </row>
    <row r="713" spans="15:25">
      <c r="O713" s="46"/>
      <c r="Y713" s="46"/>
    </row>
    <row r="714" spans="15:25">
      <c r="O714" s="46"/>
      <c r="Y714" s="46"/>
    </row>
    <row r="715" spans="15:25">
      <c r="O715" s="46"/>
      <c r="Y715" s="46"/>
    </row>
    <row r="716" spans="15:25">
      <c r="O716" s="46"/>
      <c r="Y716" s="46"/>
    </row>
    <row r="717" spans="15:25">
      <c r="O717" s="46"/>
      <c r="Y717" s="46"/>
    </row>
    <row r="718" spans="15:25">
      <c r="O718" s="46"/>
      <c r="Y718" s="46"/>
    </row>
    <row r="719" spans="15:25">
      <c r="O719" s="46"/>
      <c r="Y719" s="46"/>
    </row>
    <row r="720" spans="15:25">
      <c r="O720" s="46"/>
      <c r="Y720" s="46"/>
    </row>
    <row r="721" spans="15:25">
      <c r="O721" s="46"/>
      <c r="Y721" s="46"/>
    </row>
    <row r="722" spans="15:25">
      <c r="O722" s="46"/>
      <c r="Y722" s="46"/>
    </row>
    <row r="723" spans="15:25">
      <c r="O723" s="46"/>
      <c r="Y723" s="46"/>
    </row>
    <row r="724" spans="15:25">
      <c r="O724" s="46"/>
      <c r="Y724" s="46"/>
    </row>
    <row r="725" spans="15:25">
      <c r="O725" s="46"/>
      <c r="Y725" s="46"/>
    </row>
    <row r="726" spans="15:25">
      <c r="O726" s="46"/>
      <c r="Y726" s="46"/>
    </row>
    <row r="727" spans="15:25">
      <c r="O727" s="46"/>
      <c r="Y727" s="46"/>
    </row>
    <row r="728" spans="15:25">
      <c r="O728" s="46"/>
      <c r="Y728" s="46"/>
    </row>
    <row r="729" spans="15:25">
      <c r="O729" s="46"/>
      <c r="Y729" s="46"/>
    </row>
    <row r="730" spans="15:25">
      <c r="O730" s="46"/>
      <c r="Y730" s="46"/>
    </row>
    <row r="731" spans="15:25">
      <c r="O731" s="46"/>
      <c r="Y731" s="46"/>
    </row>
    <row r="732" spans="15:25">
      <c r="O732" s="46"/>
      <c r="Y732" s="46"/>
    </row>
    <row r="733" spans="15:25">
      <c r="O733" s="46"/>
      <c r="Y733" s="46"/>
    </row>
    <row r="734" spans="15:25">
      <c r="O734" s="46"/>
      <c r="Y734" s="46"/>
    </row>
    <row r="735" spans="15:25">
      <c r="O735" s="46"/>
      <c r="Y735" s="46"/>
    </row>
    <row r="736" spans="15:25">
      <c r="O736" s="46"/>
      <c r="Y736" s="46"/>
    </row>
    <row r="737" spans="15:25">
      <c r="O737" s="46"/>
      <c r="Y737" s="46"/>
    </row>
    <row r="738" spans="15:25">
      <c r="O738" s="46"/>
      <c r="Y738" s="46"/>
    </row>
    <row r="739" spans="15:25">
      <c r="O739" s="46"/>
      <c r="Y739" s="46"/>
    </row>
    <row r="740" spans="15:25">
      <c r="O740" s="46"/>
      <c r="Y740" s="46"/>
    </row>
    <row r="741" spans="15:25">
      <c r="O741" s="46"/>
      <c r="Y741" s="46"/>
    </row>
    <row r="742" spans="15:25">
      <c r="O742" s="46"/>
      <c r="Y742" s="46"/>
    </row>
    <row r="743" spans="15:25">
      <c r="O743" s="46"/>
      <c r="Y743" s="46"/>
    </row>
    <row r="744" spans="15:25">
      <c r="O744" s="46"/>
      <c r="Y744" s="46"/>
    </row>
    <row r="745" spans="15:25">
      <c r="O745" s="46"/>
      <c r="Y745" s="46"/>
    </row>
    <row r="746" spans="15:25">
      <c r="O746" s="46"/>
      <c r="Y746" s="46"/>
    </row>
    <row r="747" spans="15:25">
      <c r="O747" s="46"/>
      <c r="Y747" s="46"/>
    </row>
    <row r="748" spans="15:25">
      <c r="O748" s="46"/>
      <c r="Y748" s="46"/>
    </row>
    <row r="749" spans="15:25">
      <c r="O749" s="46"/>
      <c r="Y749" s="46"/>
    </row>
    <row r="750" spans="15:25">
      <c r="O750" s="46"/>
      <c r="Y750" s="46"/>
    </row>
    <row r="751" spans="15:25">
      <c r="O751" s="46"/>
      <c r="Y751" s="46"/>
    </row>
    <row r="752" spans="15:25">
      <c r="O752" s="46"/>
      <c r="Y752" s="46"/>
    </row>
    <row r="753" spans="15:25">
      <c r="O753" s="46"/>
      <c r="Y753" s="46"/>
    </row>
    <row r="754" spans="15:25">
      <c r="O754" s="46"/>
      <c r="Y754" s="46"/>
    </row>
    <row r="755" spans="15:25">
      <c r="O755" s="46"/>
      <c r="Y755" s="46"/>
    </row>
    <row r="756" spans="15:25">
      <c r="O756" s="46"/>
      <c r="Y756" s="46"/>
    </row>
    <row r="757" spans="15:25">
      <c r="O757" s="46"/>
      <c r="Y757" s="46"/>
    </row>
    <row r="758" spans="15:25">
      <c r="O758" s="46"/>
      <c r="Y758" s="46"/>
    </row>
    <row r="759" spans="15:25">
      <c r="O759" s="46"/>
      <c r="Y759" s="46"/>
    </row>
    <row r="760" spans="15:25">
      <c r="O760" s="46"/>
      <c r="Y760" s="46"/>
    </row>
    <row r="761" spans="15:25">
      <c r="O761" s="46"/>
      <c r="Y761" s="46"/>
    </row>
    <row r="762" spans="15:25">
      <c r="O762" s="46"/>
      <c r="Y762" s="46"/>
    </row>
    <row r="763" spans="15:25">
      <c r="O763" s="46"/>
      <c r="Y763" s="46"/>
    </row>
    <row r="764" spans="15:25">
      <c r="O764" s="46"/>
      <c r="Y764" s="46"/>
    </row>
    <row r="765" spans="15:25">
      <c r="O765" s="46">
        <v>75.900000000000006</v>
      </c>
      <c r="Y765" s="46">
        <v>75.900000000000006</v>
      </c>
    </row>
    <row r="766" spans="15:25">
      <c r="O766" s="46">
        <v>76</v>
      </c>
      <c r="Y766" s="46">
        <v>76</v>
      </c>
    </row>
    <row r="767" spans="15:25">
      <c r="O767" s="46">
        <v>76.099999999999994</v>
      </c>
      <c r="Y767" s="46">
        <v>76.099999999999994</v>
      </c>
    </row>
    <row r="768" spans="15:25">
      <c r="O768" s="46">
        <v>76.2</v>
      </c>
      <c r="Y768" s="46">
        <v>76.2</v>
      </c>
    </row>
    <row r="769" spans="15:25">
      <c r="O769" s="46">
        <v>76.3</v>
      </c>
      <c r="Y769" s="46">
        <v>76.3</v>
      </c>
    </row>
    <row r="770" spans="15:25">
      <c r="O770" s="46">
        <v>76.400000000000006</v>
      </c>
      <c r="Y770" s="46">
        <v>76.400000000000006</v>
      </c>
    </row>
    <row r="771" spans="15:25">
      <c r="O771" s="46">
        <v>76.5</v>
      </c>
      <c r="Y771" s="46">
        <v>76.5</v>
      </c>
    </row>
    <row r="772" spans="15:25">
      <c r="O772" s="46">
        <v>76.599999999999994</v>
      </c>
      <c r="Y772" s="46">
        <v>76.599999999999994</v>
      </c>
    </row>
    <row r="773" spans="15:25">
      <c r="O773" s="46">
        <v>76.7</v>
      </c>
      <c r="Y773" s="46">
        <v>76.7</v>
      </c>
    </row>
    <row r="774" spans="15:25">
      <c r="O774" s="46">
        <v>76.8</v>
      </c>
      <c r="Y774" s="46">
        <v>76.8</v>
      </c>
    </row>
    <row r="775" spans="15:25">
      <c r="O775" s="46">
        <v>76.900000000000006</v>
      </c>
      <c r="Y775" s="46">
        <v>76.900000000000006</v>
      </c>
    </row>
    <row r="776" spans="15:25">
      <c r="O776" s="46">
        <v>77</v>
      </c>
      <c r="Y776" s="46">
        <v>77</v>
      </c>
    </row>
    <row r="777" spans="15:25">
      <c r="O777" s="46">
        <v>77.099999999999994</v>
      </c>
      <c r="Y777" s="46">
        <v>77.099999999999994</v>
      </c>
    </row>
    <row r="778" spans="15:25">
      <c r="O778" s="46">
        <v>77.2</v>
      </c>
      <c r="Y778" s="46">
        <v>77.2</v>
      </c>
    </row>
    <row r="779" spans="15:25">
      <c r="O779" s="46">
        <v>77.3</v>
      </c>
      <c r="Y779" s="46">
        <v>77.3</v>
      </c>
    </row>
    <row r="780" spans="15:25">
      <c r="O780" s="46">
        <v>77.400000000000006</v>
      </c>
      <c r="Y780" s="46">
        <v>77.400000000000006</v>
      </c>
    </row>
    <row r="781" spans="15:25">
      <c r="O781" s="46">
        <v>77.5</v>
      </c>
      <c r="Y781" s="46">
        <v>77.5</v>
      </c>
    </row>
    <row r="782" spans="15:25">
      <c r="O782" s="46">
        <v>77.599999999999994</v>
      </c>
      <c r="Y782" s="46">
        <v>77.599999999999994</v>
      </c>
    </row>
    <row r="783" spans="15:25">
      <c r="O783" s="46">
        <v>77.7</v>
      </c>
      <c r="Y783" s="46">
        <v>77.7</v>
      </c>
    </row>
    <row r="784" spans="15:25">
      <c r="O784" s="46">
        <v>77.8</v>
      </c>
      <c r="Y784" s="46">
        <v>77.8</v>
      </c>
    </row>
    <row r="785" spans="15:25">
      <c r="O785" s="46">
        <v>77.900000000000006</v>
      </c>
      <c r="Y785" s="46">
        <v>77.900000000000006</v>
      </c>
    </row>
    <row r="786" spans="15:25">
      <c r="O786" s="46">
        <v>78</v>
      </c>
      <c r="Y786" s="46">
        <v>78</v>
      </c>
    </row>
    <row r="787" spans="15:25">
      <c r="O787" s="46">
        <v>78.099999999999994</v>
      </c>
      <c r="Y787" s="46">
        <v>78.099999999999994</v>
      </c>
    </row>
    <row r="788" spans="15:25">
      <c r="O788" s="46">
        <v>78.2</v>
      </c>
      <c r="Y788" s="46">
        <v>78.2</v>
      </c>
    </row>
    <row r="789" spans="15:25">
      <c r="O789" s="46">
        <v>78.3</v>
      </c>
      <c r="Y789" s="46">
        <v>78.3</v>
      </c>
    </row>
    <row r="790" spans="15:25">
      <c r="O790" s="46">
        <v>78.400000000000006</v>
      </c>
      <c r="Y790" s="46">
        <v>78.400000000000006</v>
      </c>
    </row>
    <row r="791" spans="15:25">
      <c r="O791" s="46">
        <v>78.5</v>
      </c>
      <c r="Y791" s="46">
        <v>78.5</v>
      </c>
    </row>
    <row r="792" spans="15:25">
      <c r="O792" s="46">
        <v>78.599999999999994</v>
      </c>
      <c r="Y792" s="46">
        <v>78.599999999999994</v>
      </c>
    </row>
    <row r="793" spans="15:25">
      <c r="O793" s="46">
        <v>78.7</v>
      </c>
      <c r="Y793" s="46">
        <v>78.7</v>
      </c>
    </row>
    <row r="794" spans="15:25">
      <c r="O794" s="46">
        <v>78.8</v>
      </c>
      <c r="Y794" s="46">
        <v>78.8</v>
      </c>
    </row>
    <row r="795" spans="15:25">
      <c r="O795" s="46">
        <v>78.900000000000006</v>
      </c>
      <c r="Y795" s="46">
        <v>78.900000000000006</v>
      </c>
    </row>
    <row r="796" spans="15:25">
      <c r="O796" s="46">
        <v>79</v>
      </c>
      <c r="Y796" s="46">
        <v>79</v>
      </c>
    </row>
    <row r="797" spans="15:25">
      <c r="O797" s="46">
        <v>79.099999999999994</v>
      </c>
      <c r="Y797" s="46">
        <v>79.099999999999994</v>
      </c>
    </row>
    <row r="798" spans="15:25">
      <c r="O798" s="46">
        <v>79.2</v>
      </c>
      <c r="Y798" s="46">
        <v>79.2</v>
      </c>
    </row>
    <row r="799" spans="15:25">
      <c r="O799" s="46">
        <v>79.3</v>
      </c>
      <c r="Y799" s="46">
        <v>79.3</v>
      </c>
    </row>
    <row r="800" spans="15:25">
      <c r="O800" s="46">
        <v>79.400000000000006</v>
      </c>
      <c r="Y800" s="46">
        <v>79.400000000000006</v>
      </c>
    </row>
    <row r="801" spans="15:25">
      <c r="O801" s="46">
        <v>79.5</v>
      </c>
      <c r="Y801" s="46">
        <v>79.5</v>
      </c>
    </row>
    <row r="802" spans="15:25">
      <c r="O802" s="46">
        <v>79.599999999999994</v>
      </c>
      <c r="Y802" s="46">
        <v>79.599999999999994</v>
      </c>
    </row>
    <row r="803" spans="15:25">
      <c r="O803" s="46">
        <v>79.7</v>
      </c>
      <c r="Y803" s="46">
        <v>79.7</v>
      </c>
    </row>
    <row r="804" spans="15:25">
      <c r="O804" s="46">
        <v>79.8</v>
      </c>
      <c r="Y804" s="46">
        <v>79.8</v>
      </c>
    </row>
    <row r="805" spans="15:25">
      <c r="O805" s="46">
        <v>79.900000000000006</v>
      </c>
      <c r="Y805" s="46">
        <v>79.900000000000006</v>
      </c>
    </row>
    <row r="806" spans="15:25">
      <c r="O806" s="46">
        <v>80</v>
      </c>
      <c r="Y806" s="46">
        <v>80</v>
      </c>
    </row>
    <row r="807" spans="15:25">
      <c r="O807" s="46">
        <v>80.099999999999994</v>
      </c>
      <c r="Y807" s="46">
        <v>80.099999999999994</v>
      </c>
    </row>
    <row r="808" spans="15:25">
      <c r="O808" s="46">
        <v>80.2</v>
      </c>
      <c r="Y808" s="46">
        <v>80.2</v>
      </c>
    </row>
    <row r="809" spans="15:25">
      <c r="O809" s="46">
        <v>80.3</v>
      </c>
      <c r="Y809" s="46">
        <v>80.3</v>
      </c>
    </row>
    <row r="810" spans="15:25">
      <c r="O810" s="46">
        <v>80.400000000000006</v>
      </c>
      <c r="Y810" s="46">
        <v>80.400000000000006</v>
      </c>
    </row>
    <row r="811" spans="15:25">
      <c r="O811" s="46">
        <v>80.5</v>
      </c>
      <c r="Y811" s="46">
        <v>80.5</v>
      </c>
    </row>
    <row r="812" spans="15:25">
      <c r="O812" s="46">
        <v>80.599999999999994</v>
      </c>
      <c r="Y812" s="46">
        <v>80.599999999999994</v>
      </c>
    </row>
    <row r="813" spans="15:25">
      <c r="O813" s="46">
        <v>80.7</v>
      </c>
      <c r="Y813" s="46">
        <v>80.7</v>
      </c>
    </row>
    <row r="814" spans="15:25">
      <c r="O814" s="46">
        <v>80.8</v>
      </c>
      <c r="Y814" s="46">
        <v>80.8</v>
      </c>
    </row>
    <row r="815" spans="15:25">
      <c r="O815" s="46">
        <v>80.900000000000006</v>
      </c>
      <c r="Y815" s="46">
        <v>80.900000000000006</v>
      </c>
    </row>
    <row r="816" spans="15:25">
      <c r="O816" s="46">
        <v>81</v>
      </c>
      <c r="Y816" s="46">
        <v>81</v>
      </c>
    </row>
    <row r="817" spans="15:25">
      <c r="O817" s="46">
        <v>81.099999999999994</v>
      </c>
      <c r="Y817" s="46">
        <v>81.099999999999994</v>
      </c>
    </row>
    <row r="818" spans="15:25">
      <c r="O818" s="46">
        <v>81.2</v>
      </c>
      <c r="Y818" s="46">
        <v>81.2</v>
      </c>
    </row>
    <row r="819" spans="15:25">
      <c r="O819" s="46">
        <v>81.3</v>
      </c>
      <c r="Y819" s="46">
        <v>81.3</v>
      </c>
    </row>
    <row r="820" spans="15:25">
      <c r="O820" s="46">
        <v>81.400000000000006</v>
      </c>
      <c r="Y820" s="46">
        <v>81.400000000000006</v>
      </c>
    </row>
    <row r="821" spans="15:25">
      <c r="O821" s="46">
        <v>81.5</v>
      </c>
      <c r="Y821" s="46">
        <v>81.5</v>
      </c>
    </row>
    <row r="822" spans="15:25">
      <c r="O822" s="46">
        <v>81.599999999999994</v>
      </c>
      <c r="Y822" s="46">
        <v>81.599999999999994</v>
      </c>
    </row>
    <row r="823" spans="15:25">
      <c r="O823" s="46">
        <v>81.7</v>
      </c>
      <c r="Y823" s="46">
        <v>81.7</v>
      </c>
    </row>
    <row r="824" spans="15:25">
      <c r="O824" s="46">
        <v>81.8</v>
      </c>
      <c r="Y824" s="46">
        <v>81.8</v>
      </c>
    </row>
    <row r="825" spans="15:25">
      <c r="O825" s="46">
        <v>81.900000000000006</v>
      </c>
      <c r="Y825" s="46">
        <v>81.900000000000006</v>
      </c>
    </row>
    <row r="826" spans="15:25">
      <c r="O826" s="46">
        <v>82</v>
      </c>
      <c r="Y826" s="46">
        <v>82</v>
      </c>
    </row>
    <row r="827" spans="15:25">
      <c r="O827" s="46">
        <v>82.1</v>
      </c>
      <c r="Y827" s="46">
        <v>82.1</v>
      </c>
    </row>
    <row r="828" spans="15:25">
      <c r="O828" s="46">
        <v>82.2</v>
      </c>
      <c r="Y828" s="46">
        <v>82.2</v>
      </c>
    </row>
    <row r="829" spans="15:25">
      <c r="O829" s="46">
        <v>82.3</v>
      </c>
      <c r="Y829" s="46">
        <v>82.3</v>
      </c>
    </row>
    <row r="830" spans="15:25">
      <c r="O830" s="46">
        <v>82.4</v>
      </c>
      <c r="Y830" s="46">
        <v>82.4</v>
      </c>
    </row>
    <row r="831" spans="15:25">
      <c r="O831" s="46">
        <v>82.5</v>
      </c>
      <c r="Y831" s="46">
        <v>82.5</v>
      </c>
    </row>
    <row r="832" spans="15:25">
      <c r="O832" s="46">
        <v>82.6</v>
      </c>
      <c r="Y832" s="46">
        <v>82.6</v>
      </c>
    </row>
    <row r="833" spans="15:25">
      <c r="O833" s="46">
        <v>82.7</v>
      </c>
      <c r="Y833" s="46">
        <v>82.7</v>
      </c>
    </row>
    <row r="834" spans="15:25">
      <c r="O834" s="46">
        <v>82.8</v>
      </c>
      <c r="Y834" s="46">
        <v>82.8</v>
      </c>
    </row>
    <row r="835" spans="15:25">
      <c r="O835" s="46">
        <v>82.9</v>
      </c>
      <c r="Y835" s="46">
        <v>82.9</v>
      </c>
    </row>
    <row r="836" spans="15:25">
      <c r="O836" s="46">
        <v>83</v>
      </c>
      <c r="Y836" s="46">
        <v>83</v>
      </c>
    </row>
    <row r="837" spans="15:25">
      <c r="O837" s="46">
        <v>83.1</v>
      </c>
      <c r="Y837" s="46">
        <v>83.1</v>
      </c>
    </row>
    <row r="838" spans="15:25">
      <c r="O838" s="46">
        <v>83.2</v>
      </c>
      <c r="Y838" s="46">
        <v>83.2</v>
      </c>
    </row>
    <row r="839" spans="15:25">
      <c r="O839" s="46">
        <v>83.3</v>
      </c>
      <c r="Y839" s="46">
        <v>83.3</v>
      </c>
    </row>
    <row r="840" spans="15:25">
      <c r="O840" s="46">
        <v>83.4</v>
      </c>
      <c r="Y840" s="46">
        <v>83.4</v>
      </c>
    </row>
    <row r="841" spans="15:25">
      <c r="O841" s="46">
        <v>83.5</v>
      </c>
      <c r="Y841" s="46">
        <v>83.5</v>
      </c>
    </row>
    <row r="842" spans="15:25">
      <c r="O842" s="46">
        <v>83.6</v>
      </c>
      <c r="Y842" s="46">
        <v>83.6</v>
      </c>
    </row>
    <row r="843" spans="15:25">
      <c r="O843" s="46">
        <v>83.7</v>
      </c>
      <c r="Y843" s="46">
        <v>83.7</v>
      </c>
    </row>
    <row r="844" spans="15:25">
      <c r="O844" s="46">
        <v>83.8</v>
      </c>
      <c r="Y844" s="46">
        <v>83.8</v>
      </c>
    </row>
    <row r="845" spans="15:25">
      <c r="O845" s="46">
        <v>83.9</v>
      </c>
      <c r="Y845" s="46">
        <v>83.9</v>
      </c>
    </row>
    <row r="846" spans="15:25">
      <c r="O846" s="46">
        <v>84</v>
      </c>
      <c r="Y846" s="46">
        <v>84</v>
      </c>
    </row>
    <row r="847" spans="15:25">
      <c r="O847" s="46">
        <v>84.1</v>
      </c>
      <c r="Y847" s="46">
        <v>84.1</v>
      </c>
    </row>
    <row r="848" spans="15:25">
      <c r="O848" s="46">
        <v>84.2</v>
      </c>
      <c r="Y848" s="46">
        <v>84.2</v>
      </c>
    </row>
    <row r="849" spans="15:25">
      <c r="O849" s="46">
        <v>84.3</v>
      </c>
      <c r="Y849" s="46">
        <v>84.3</v>
      </c>
    </row>
    <row r="850" spans="15:25">
      <c r="O850" s="46">
        <v>84.4</v>
      </c>
      <c r="Y850" s="46">
        <v>84.4</v>
      </c>
    </row>
    <row r="851" spans="15:25">
      <c r="O851" s="46">
        <v>84.5</v>
      </c>
      <c r="Y851" s="46">
        <v>84.5</v>
      </c>
    </row>
    <row r="852" spans="15:25">
      <c r="O852" s="46">
        <v>84.6</v>
      </c>
      <c r="Y852" s="46">
        <v>84.6</v>
      </c>
    </row>
    <row r="853" spans="15:25">
      <c r="O853" s="46">
        <v>84.7</v>
      </c>
      <c r="Y853" s="46">
        <v>84.7</v>
      </c>
    </row>
    <row r="854" spans="15:25">
      <c r="O854" s="46">
        <v>84.8</v>
      </c>
      <c r="Y854" s="46">
        <v>84.8</v>
      </c>
    </row>
    <row r="855" spans="15:25">
      <c r="O855" s="46">
        <v>84.9</v>
      </c>
      <c r="Y855" s="46">
        <v>84.9</v>
      </c>
    </row>
    <row r="856" spans="15:25">
      <c r="O856" s="46">
        <v>85</v>
      </c>
      <c r="Y856" s="46">
        <v>85</v>
      </c>
    </row>
    <row r="857" spans="15:25">
      <c r="O857" s="46">
        <v>85.1</v>
      </c>
      <c r="Y857" s="46">
        <v>85.1</v>
      </c>
    </row>
    <row r="858" spans="15:25">
      <c r="O858" s="46">
        <v>85.2</v>
      </c>
      <c r="Y858" s="46">
        <v>85.2</v>
      </c>
    </row>
    <row r="859" spans="15:25">
      <c r="O859" s="46">
        <v>85.3</v>
      </c>
      <c r="Y859" s="46">
        <v>85.3</v>
      </c>
    </row>
    <row r="860" spans="15:25">
      <c r="O860" s="46">
        <v>85.4</v>
      </c>
      <c r="Y860" s="46">
        <v>85.4</v>
      </c>
    </row>
    <row r="861" spans="15:25">
      <c r="O861" s="46">
        <v>85.5</v>
      </c>
      <c r="Y861" s="46">
        <v>85.5</v>
      </c>
    </row>
    <row r="862" spans="15:25">
      <c r="O862" s="46">
        <v>85.6</v>
      </c>
      <c r="Y862" s="46">
        <v>85.6</v>
      </c>
    </row>
    <row r="863" spans="15:25">
      <c r="O863" s="46">
        <v>85.7</v>
      </c>
      <c r="Y863" s="46">
        <v>85.7</v>
      </c>
    </row>
    <row r="864" spans="15:25">
      <c r="O864" s="46">
        <v>85.8</v>
      </c>
      <c r="Y864" s="46">
        <v>85.8</v>
      </c>
    </row>
    <row r="865" spans="15:25">
      <c r="O865" s="46">
        <v>85.9</v>
      </c>
      <c r="Y865" s="46">
        <v>85.9</v>
      </c>
    </row>
    <row r="866" spans="15:25">
      <c r="O866" s="46">
        <v>86</v>
      </c>
      <c r="Y866" s="46">
        <v>86</v>
      </c>
    </row>
    <row r="867" spans="15:25">
      <c r="O867" s="46">
        <v>86.1</v>
      </c>
      <c r="Y867" s="46">
        <v>86.1</v>
      </c>
    </row>
    <row r="868" spans="15:25">
      <c r="O868" s="46">
        <v>86.2</v>
      </c>
      <c r="Y868" s="46">
        <v>86.2</v>
      </c>
    </row>
    <row r="869" spans="15:25">
      <c r="O869" s="46">
        <v>86.3</v>
      </c>
      <c r="Y869" s="46">
        <v>86.3</v>
      </c>
    </row>
    <row r="870" spans="15:25">
      <c r="O870" s="46">
        <v>86.4</v>
      </c>
      <c r="Y870" s="46">
        <v>86.4</v>
      </c>
    </row>
    <row r="871" spans="15:25">
      <c r="O871" s="46">
        <v>86.5</v>
      </c>
      <c r="Y871" s="46">
        <v>86.5</v>
      </c>
    </row>
    <row r="872" spans="15:25">
      <c r="O872" s="46">
        <v>86.6</v>
      </c>
      <c r="Y872" s="46">
        <v>86.6</v>
      </c>
    </row>
    <row r="873" spans="15:25">
      <c r="O873" s="46">
        <v>86.7</v>
      </c>
      <c r="Y873" s="46">
        <v>86.7</v>
      </c>
    </row>
    <row r="874" spans="15:25">
      <c r="O874" s="46">
        <v>86.8</v>
      </c>
      <c r="Y874" s="46">
        <v>86.8</v>
      </c>
    </row>
    <row r="875" spans="15:25">
      <c r="O875" s="46">
        <v>86.9</v>
      </c>
      <c r="Y875" s="46">
        <v>86.9</v>
      </c>
    </row>
    <row r="876" spans="15:25">
      <c r="O876" s="46">
        <v>87</v>
      </c>
      <c r="Y876" s="46">
        <v>87</v>
      </c>
    </row>
    <row r="877" spans="15:25">
      <c r="O877" s="46">
        <v>87.1</v>
      </c>
      <c r="Y877" s="46">
        <v>87.1</v>
      </c>
    </row>
    <row r="878" spans="15:25">
      <c r="O878" s="46">
        <v>87.2</v>
      </c>
      <c r="Y878" s="46">
        <v>87.2</v>
      </c>
    </row>
    <row r="879" spans="15:25">
      <c r="O879" s="46">
        <v>87.3</v>
      </c>
      <c r="Y879" s="46">
        <v>87.3</v>
      </c>
    </row>
    <row r="880" spans="15:25">
      <c r="O880" s="46">
        <v>87.4</v>
      </c>
      <c r="Y880" s="46">
        <v>87.4</v>
      </c>
    </row>
    <row r="881" spans="15:25">
      <c r="O881" s="46">
        <v>87.5</v>
      </c>
      <c r="Y881" s="46">
        <v>87.5</v>
      </c>
    </row>
    <row r="882" spans="15:25">
      <c r="O882" s="46">
        <v>87.6</v>
      </c>
      <c r="Y882" s="46">
        <v>87.6</v>
      </c>
    </row>
    <row r="883" spans="15:25">
      <c r="O883" s="46">
        <v>87.7</v>
      </c>
      <c r="Y883" s="46">
        <v>87.7</v>
      </c>
    </row>
    <row r="884" spans="15:25">
      <c r="O884" s="46">
        <v>87.8</v>
      </c>
      <c r="Y884" s="46">
        <v>87.8</v>
      </c>
    </row>
    <row r="885" spans="15:25">
      <c r="O885" s="46">
        <v>87.9</v>
      </c>
      <c r="Y885" s="46">
        <v>87.9</v>
      </c>
    </row>
    <row r="886" spans="15:25">
      <c r="O886" s="46">
        <v>88</v>
      </c>
      <c r="Y886" s="46">
        <v>88</v>
      </c>
    </row>
    <row r="887" spans="15:25">
      <c r="O887" s="46">
        <v>88.1</v>
      </c>
      <c r="Y887" s="46">
        <v>88.1</v>
      </c>
    </row>
    <row r="888" spans="15:25">
      <c r="O888" s="46">
        <v>88.2</v>
      </c>
      <c r="Y888" s="46">
        <v>88.2</v>
      </c>
    </row>
    <row r="889" spans="15:25">
      <c r="O889" s="46">
        <v>88.3</v>
      </c>
      <c r="Y889" s="46">
        <v>88.3</v>
      </c>
    </row>
    <row r="890" spans="15:25">
      <c r="O890" s="46">
        <v>88.4</v>
      </c>
      <c r="Y890" s="46">
        <v>88.4</v>
      </c>
    </row>
    <row r="891" spans="15:25">
      <c r="O891" s="46">
        <v>88.5</v>
      </c>
      <c r="Y891" s="46">
        <v>88.5</v>
      </c>
    </row>
    <row r="892" spans="15:25">
      <c r="O892" s="46">
        <v>88.6</v>
      </c>
      <c r="Y892" s="46">
        <v>88.6</v>
      </c>
    </row>
    <row r="893" spans="15:25">
      <c r="O893" s="46">
        <v>88.7</v>
      </c>
      <c r="Y893" s="46">
        <v>88.7</v>
      </c>
    </row>
    <row r="894" spans="15:25">
      <c r="O894" s="46">
        <v>88.8</v>
      </c>
      <c r="Y894" s="46">
        <v>88.8</v>
      </c>
    </row>
    <row r="895" spans="15:25">
      <c r="O895" s="46">
        <v>88.9</v>
      </c>
      <c r="Y895" s="46">
        <v>88.9</v>
      </c>
    </row>
    <row r="896" spans="15:25">
      <c r="O896" s="46">
        <v>89</v>
      </c>
      <c r="Y896" s="46">
        <v>89</v>
      </c>
    </row>
    <row r="897" spans="15:25">
      <c r="O897" s="46">
        <v>89.1</v>
      </c>
      <c r="Y897" s="46">
        <v>89.1</v>
      </c>
    </row>
    <row r="898" spans="15:25">
      <c r="O898" s="46">
        <v>89.2</v>
      </c>
      <c r="Y898" s="46">
        <v>89.2</v>
      </c>
    </row>
    <row r="899" spans="15:25">
      <c r="O899" s="46">
        <v>89.3</v>
      </c>
      <c r="Y899" s="46">
        <v>89.3</v>
      </c>
    </row>
    <row r="900" spans="15:25">
      <c r="O900" s="46">
        <v>89.4</v>
      </c>
      <c r="Y900" s="46">
        <v>89.4</v>
      </c>
    </row>
    <row r="901" spans="15:25">
      <c r="O901" s="46">
        <v>89.5</v>
      </c>
      <c r="Y901" s="46">
        <v>89.5</v>
      </c>
    </row>
    <row r="902" spans="15:25">
      <c r="O902" s="46">
        <v>89.6</v>
      </c>
      <c r="Y902" s="46">
        <v>89.6</v>
      </c>
    </row>
    <row r="903" spans="15:25">
      <c r="O903" s="46">
        <v>89.7</v>
      </c>
      <c r="Y903" s="46">
        <v>89.7</v>
      </c>
    </row>
    <row r="904" spans="15:25">
      <c r="O904" s="46">
        <v>89.8</v>
      </c>
      <c r="Y904" s="46">
        <v>89.8</v>
      </c>
    </row>
    <row r="905" spans="15:25">
      <c r="O905" s="46">
        <v>89.9</v>
      </c>
      <c r="Y905" s="46">
        <v>89.9</v>
      </c>
    </row>
    <row r="906" spans="15:25">
      <c r="O906" s="46">
        <v>90</v>
      </c>
      <c r="Y906" s="46">
        <v>90</v>
      </c>
    </row>
    <row r="907" spans="15:25">
      <c r="O907" s="46">
        <v>90.1</v>
      </c>
      <c r="Y907" s="46">
        <v>90.1</v>
      </c>
    </row>
    <row r="908" spans="15:25">
      <c r="O908" s="46">
        <v>90.2</v>
      </c>
      <c r="Y908" s="46">
        <v>90.2</v>
      </c>
    </row>
    <row r="909" spans="15:25">
      <c r="O909" s="46">
        <v>90.3</v>
      </c>
      <c r="Y909" s="46">
        <v>90.3</v>
      </c>
    </row>
    <row r="910" spans="15:25">
      <c r="O910" s="46">
        <v>90.4</v>
      </c>
      <c r="Y910" s="46">
        <v>90.4</v>
      </c>
    </row>
    <row r="911" spans="15:25">
      <c r="O911" s="46">
        <v>90.5</v>
      </c>
      <c r="Y911" s="46">
        <v>90.5</v>
      </c>
    </row>
    <row r="912" spans="15:25">
      <c r="O912" s="46">
        <v>90.6</v>
      </c>
      <c r="Y912" s="46">
        <v>90.6</v>
      </c>
    </row>
    <row r="913" spans="15:25">
      <c r="O913" s="46">
        <v>90.7</v>
      </c>
      <c r="Y913" s="46">
        <v>90.7</v>
      </c>
    </row>
    <row r="914" spans="15:25">
      <c r="O914" s="46">
        <v>90.8</v>
      </c>
      <c r="Y914" s="46">
        <v>90.8</v>
      </c>
    </row>
    <row r="915" spans="15:25">
      <c r="O915" s="46">
        <v>90.9</v>
      </c>
      <c r="Y915" s="46">
        <v>90.9</v>
      </c>
    </row>
    <row r="916" spans="15:25">
      <c r="O916" s="46">
        <v>91</v>
      </c>
      <c r="Y916" s="46">
        <v>91</v>
      </c>
    </row>
    <row r="917" spans="15:25">
      <c r="O917" s="46">
        <v>91.1</v>
      </c>
      <c r="Y917" s="46">
        <v>91.1</v>
      </c>
    </row>
    <row r="918" spans="15:25">
      <c r="O918" s="46">
        <v>91.2</v>
      </c>
      <c r="Y918" s="46">
        <v>91.2</v>
      </c>
    </row>
    <row r="919" spans="15:25">
      <c r="O919" s="46">
        <v>91.3</v>
      </c>
      <c r="Y919" s="46">
        <v>91.3</v>
      </c>
    </row>
    <row r="920" spans="15:25">
      <c r="O920" s="46">
        <v>91.4</v>
      </c>
      <c r="Y920" s="46">
        <v>91.4</v>
      </c>
    </row>
    <row r="921" spans="15:25">
      <c r="O921" s="46">
        <v>91.5</v>
      </c>
      <c r="Y921" s="46">
        <v>91.5</v>
      </c>
    </row>
    <row r="922" spans="15:25">
      <c r="O922" s="46">
        <v>91.6</v>
      </c>
      <c r="Y922" s="46">
        <v>91.6</v>
      </c>
    </row>
    <row r="923" spans="15:25">
      <c r="O923" s="46">
        <v>91.7</v>
      </c>
      <c r="Y923" s="46">
        <v>91.7</v>
      </c>
    </row>
    <row r="924" spans="15:25">
      <c r="O924" s="46">
        <v>91.8</v>
      </c>
      <c r="Y924" s="46">
        <v>91.8</v>
      </c>
    </row>
    <row r="925" spans="15:25">
      <c r="O925" s="46">
        <v>91.9</v>
      </c>
      <c r="Y925" s="46">
        <v>91.9</v>
      </c>
    </row>
    <row r="926" spans="15:25">
      <c r="O926" s="46">
        <v>92</v>
      </c>
      <c r="Y926" s="46">
        <v>92</v>
      </c>
    </row>
    <row r="927" spans="15:25">
      <c r="O927" s="46">
        <v>92.1</v>
      </c>
      <c r="Y927" s="46">
        <v>92.1</v>
      </c>
    </row>
    <row r="928" spans="15:25">
      <c r="O928" s="46">
        <v>92.2</v>
      </c>
      <c r="Y928" s="46">
        <v>92.2</v>
      </c>
    </row>
    <row r="929" spans="15:25">
      <c r="O929" s="46">
        <v>92.3</v>
      </c>
      <c r="Y929" s="46">
        <v>92.3</v>
      </c>
    </row>
    <row r="930" spans="15:25">
      <c r="O930" s="46">
        <v>92.4</v>
      </c>
      <c r="Y930" s="46">
        <v>92.4</v>
      </c>
    </row>
    <row r="931" spans="15:25">
      <c r="O931" s="46">
        <v>92.5</v>
      </c>
      <c r="Y931" s="46">
        <v>92.5</v>
      </c>
    </row>
    <row r="932" spans="15:25">
      <c r="O932" s="46">
        <v>92.6</v>
      </c>
      <c r="Y932" s="46">
        <v>92.6</v>
      </c>
    </row>
    <row r="933" spans="15:25">
      <c r="O933" s="46">
        <v>92.7</v>
      </c>
      <c r="Y933" s="46">
        <v>92.7</v>
      </c>
    </row>
    <row r="934" spans="15:25">
      <c r="O934" s="46">
        <v>92.8</v>
      </c>
      <c r="Y934" s="46">
        <v>92.8</v>
      </c>
    </row>
    <row r="935" spans="15:25">
      <c r="O935" s="46">
        <v>92.9</v>
      </c>
      <c r="Y935" s="46">
        <v>92.9</v>
      </c>
    </row>
    <row r="936" spans="15:25">
      <c r="O936" s="46">
        <v>93</v>
      </c>
      <c r="Y936" s="46">
        <v>93</v>
      </c>
    </row>
    <row r="937" spans="15:25">
      <c r="O937" s="46">
        <v>93.1</v>
      </c>
      <c r="Y937" s="46">
        <v>93.1</v>
      </c>
    </row>
    <row r="938" spans="15:25">
      <c r="O938" s="46">
        <v>93.2</v>
      </c>
      <c r="Y938" s="46">
        <v>93.2</v>
      </c>
    </row>
    <row r="939" spans="15:25">
      <c r="O939" s="46">
        <v>93.3</v>
      </c>
      <c r="Y939" s="46">
        <v>93.3</v>
      </c>
    </row>
    <row r="940" spans="15:25">
      <c r="O940" s="46">
        <v>93.4</v>
      </c>
      <c r="Y940" s="46">
        <v>93.4</v>
      </c>
    </row>
    <row r="941" spans="15:25">
      <c r="O941" s="46">
        <v>93.5</v>
      </c>
      <c r="Y941" s="46">
        <v>93.5</v>
      </c>
    </row>
    <row r="942" spans="15:25">
      <c r="O942" s="46">
        <v>93.6</v>
      </c>
      <c r="Y942" s="46">
        <v>93.6</v>
      </c>
    </row>
    <row r="943" spans="15:25">
      <c r="O943" s="46">
        <v>93.7</v>
      </c>
      <c r="Y943" s="46">
        <v>93.7</v>
      </c>
    </row>
    <row r="944" spans="15:25">
      <c r="O944" s="46">
        <v>93.8</v>
      </c>
      <c r="Y944" s="46">
        <v>93.8</v>
      </c>
    </row>
    <row r="945" spans="15:25">
      <c r="O945" s="46">
        <v>93.9</v>
      </c>
      <c r="Y945" s="46">
        <v>93.9</v>
      </c>
    </row>
    <row r="946" spans="15:25">
      <c r="O946" s="46">
        <v>94</v>
      </c>
      <c r="Y946" s="46">
        <v>94</v>
      </c>
    </row>
    <row r="947" spans="15:25">
      <c r="O947" s="46">
        <v>94.1</v>
      </c>
      <c r="Y947" s="46">
        <v>94.1</v>
      </c>
    </row>
    <row r="948" spans="15:25">
      <c r="O948" s="46">
        <v>94.2</v>
      </c>
      <c r="Y948" s="46">
        <v>94.2</v>
      </c>
    </row>
    <row r="949" spans="15:25">
      <c r="O949" s="46">
        <v>94.3</v>
      </c>
      <c r="Y949" s="46">
        <v>94.3</v>
      </c>
    </row>
    <row r="950" spans="15:25">
      <c r="O950" s="46">
        <v>94.4</v>
      </c>
      <c r="Y950" s="46">
        <v>94.4</v>
      </c>
    </row>
    <row r="951" spans="15:25">
      <c r="O951" s="46">
        <v>94.5</v>
      </c>
      <c r="Y951" s="46">
        <v>94.5</v>
      </c>
    </row>
    <row r="952" spans="15:25">
      <c r="O952" s="46">
        <v>94.6</v>
      </c>
      <c r="Y952" s="46">
        <v>94.6</v>
      </c>
    </row>
    <row r="953" spans="15:25">
      <c r="O953" s="46">
        <v>94.7</v>
      </c>
      <c r="Y953" s="46">
        <v>94.7</v>
      </c>
    </row>
    <row r="954" spans="15:25">
      <c r="O954" s="46">
        <v>94.8</v>
      </c>
      <c r="Y954" s="46">
        <v>94.8</v>
      </c>
    </row>
    <row r="955" spans="15:25">
      <c r="O955" s="46">
        <v>94.9</v>
      </c>
      <c r="Y955" s="46">
        <v>94.9</v>
      </c>
    </row>
    <row r="956" spans="15:25">
      <c r="O956" s="46">
        <v>95</v>
      </c>
      <c r="Y956" s="46">
        <v>95</v>
      </c>
    </row>
    <row r="957" spans="15:25">
      <c r="O957" s="46">
        <v>95.1</v>
      </c>
      <c r="Y957" s="46">
        <v>95.1</v>
      </c>
    </row>
    <row r="958" spans="15:25">
      <c r="O958" s="46">
        <v>95.2</v>
      </c>
      <c r="Y958" s="46">
        <v>95.2</v>
      </c>
    </row>
    <row r="959" spans="15:25">
      <c r="O959" s="46">
        <v>95.3</v>
      </c>
      <c r="Y959" s="46">
        <v>95.3</v>
      </c>
    </row>
    <row r="960" spans="15:25">
      <c r="O960" s="46">
        <v>95.4</v>
      </c>
      <c r="Y960" s="46">
        <v>95.4</v>
      </c>
    </row>
    <row r="961" spans="15:25">
      <c r="O961" s="46">
        <v>95.5</v>
      </c>
      <c r="Y961" s="46">
        <v>95.5</v>
      </c>
    </row>
    <row r="962" spans="15:25">
      <c r="O962" s="46">
        <v>95.6</v>
      </c>
      <c r="Y962" s="46">
        <v>95.6</v>
      </c>
    </row>
    <row r="963" spans="15:25">
      <c r="O963" s="46">
        <v>95.7</v>
      </c>
      <c r="Y963" s="46">
        <v>95.7</v>
      </c>
    </row>
    <row r="964" spans="15:25">
      <c r="O964" s="46">
        <v>95.8</v>
      </c>
      <c r="Y964" s="46">
        <v>95.8</v>
      </c>
    </row>
    <row r="965" spans="15:25">
      <c r="O965" s="46">
        <v>95.9</v>
      </c>
      <c r="Y965" s="46">
        <v>95.9</v>
      </c>
    </row>
    <row r="966" spans="15:25">
      <c r="O966" s="46">
        <v>96</v>
      </c>
      <c r="Y966" s="46">
        <v>96</v>
      </c>
    </row>
    <row r="967" spans="15:25">
      <c r="O967" s="46">
        <v>96.1</v>
      </c>
      <c r="Y967" s="46">
        <v>96.1</v>
      </c>
    </row>
    <row r="968" spans="15:25">
      <c r="O968" s="46">
        <v>96.2</v>
      </c>
      <c r="Y968" s="46">
        <v>96.2</v>
      </c>
    </row>
    <row r="969" spans="15:25">
      <c r="O969" s="46">
        <v>96.3</v>
      </c>
      <c r="Y969" s="46">
        <v>96.3</v>
      </c>
    </row>
    <row r="970" spans="15:25">
      <c r="O970" s="46">
        <v>96.4</v>
      </c>
      <c r="Y970" s="46">
        <v>96.4</v>
      </c>
    </row>
    <row r="971" spans="15:25">
      <c r="O971" s="46">
        <v>96.5</v>
      </c>
      <c r="Y971" s="46">
        <v>96.5</v>
      </c>
    </row>
    <row r="972" spans="15:25">
      <c r="O972" s="46">
        <v>96.6</v>
      </c>
      <c r="Y972" s="46">
        <v>96.6</v>
      </c>
    </row>
    <row r="973" spans="15:25">
      <c r="O973" s="46">
        <v>96.7</v>
      </c>
      <c r="Y973" s="46">
        <v>96.7</v>
      </c>
    </row>
    <row r="974" spans="15:25">
      <c r="O974" s="46">
        <v>96.8</v>
      </c>
      <c r="Y974" s="46">
        <v>96.8</v>
      </c>
    </row>
    <row r="975" spans="15:25">
      <c r="O975" s="46">
        <v>96.9</v>
      </c>
      <c r="Y975" s="46">
        <v>96.9</v>
      </c>
    </row>
    <row r="976" spans="15:25">
      <c r="O976" s="46">
        <v>97</v>
      </c>
      <c r="Y976" s="46">
        <v>97</v>
      </c>
    </row>
    <row r="977" spans="15:25">
      <c r="O977" s="46">
        <v>97.1</v>
      </c>
      <c r="Y977" s="46">
        <v>97.1</v>
      </c>
    </row>
    <row r="978" spans="15:25">
      <c r="O978" s="46">
        <v>97.2</v>
      </c>
      <c r="Y978" s="46">
        <v>97.2</v>
      </c>
    </row>
    <row r="979" spans="15:25">
      <c r="O979" s="46">
        <v>97.3</v>
      </c>
      <c r="Y979" s="46">
        <v>97.3</v>
      </c>
    </row>
    <row r="980" spans="15:25">
      <c r="O980" s="46">
        <v>97.4</v>
      </c>
      <c r="Y980" s="46">
        <v>97.4</v>
      </c>
    </row>
    <row r="981" spans="15:25">
      <c r="O981" s="46">
        <v>97.5</v>
      </c>
      <c r="Y981" s="46">
        <v>97.5</v>
      </c>
    </row>
    <row r="982" spans="15:25">
      <c r="O982" s="46">
        <v>97.6</v>
      </c>
      <c r="Y982" s="46">
        <v>97.6</v>
      </c>
    </row>
    <row r="983" spans="15:25">
      <c r="O983" s="46">
        <v>97.7</v>
      </c>
      <c r="Y983" s="46">
        <v>97.7</v>
      </c>
    </row>
    <row r="984" spans="15:25">
      <c r="O984" s="46">
        <v>97.8</v>
      </c>
      <c r="Y984" s="46">
        <v>97.8</v>
      </c>
    </row>
    <row r="985" spans="15:25">
      <c r="O985" s="46">
        <v>97.9</v>
      </c>
      <c r="Y985" s="46">
        <v>97.9</v>
      </c>
    </row>
    <row r="986" spans="15:25">
      <c r="O986" s="46">
        <v>98</v>
      </c>
      <c r="Y986" s="46">
        <v>98</v>
      </c>
    </row>
    <row r="987" spans="15:25">
      <c r="O987" s="46">
        <v>98.1</v>
      </c>
      <c r="Y987" s="46">
        <v>98.1</v>
      </c>
    </row>
    <row r="988" spans="15:25">
      <c r="O988" s="46">
        <v>98.2</v>
      </c>
      <c r="Y988" s="46">
        <v>98.2</v>
      </c>
    </row>
    <row r="989" spans="15:25">
      <c r="O989" s="46">
        <v>98.3</v>
      </c>
      <c r="Y989" s="46">
        <v>98.3</v>
      </c>
    </row>
    <row r="990" spans="15:25">
      <c r="O990" s="46">
        <v>98.4</v>
      </c>
      <c r="Y990" s="46">
        <v>98.4</v>
      </c>
    </row>
    <row r="991" spans="15:25">
      <c r="O991" s="46">
        <v>98.5</v>
      </c>
      <c r="Y991" s="46">
        <v>98.5</v>
      </c>
    </row>
    <row r="992" spans="15:25">
      <c r="O992" s="46">
        <v>98.6</v>
      </c>
      <c r="Y992" s="46">
        <v>98.6</v>
      </c>
    </row>
    <row r="993" spans="15:25">
      <c r="O993" s="46">
        <v>98.7</v>
      </c>
      <c r="Y993" s="46">
        <v>98.7</v>
      </c>
    </row>
    <row r="994" spans="15:25">
      <c r="O994" s="46">
        <v>98.8</v>
      </c>
      <c r="Y994" s="46">
        <v>98.8</v>
      </c>
    </row>
    <row r="995" spans="15:25">
      <c r="O995" s="46">
        <v>98.9</v>
      </c>
      <c r="Y995" s="46">
        <v>98.9</v>
      </c>
    </row>
    <row r="996" spans="15:25">
      <c r="O996" s="46">
        <v>99</v>
      </c>
      <c r="Y996" s="46">
        <v>99</v>
      </c>
    </row>
    <row r="997" spans="15:25">
      <c r="O997" s="46">
        <v>99.1</v>
      </c>
      <c r="Y997" s="46">
        <v>99.1</v>
      </c>
    </row>
    <row r="998" spans="15:25">
      <c r="O998" s="46">
        <v>99.2</v>
      </c>
      <c r="Y998" s="46">
        <v>99.2</v>
      </c>
    </row>
    <row r="999" spans="15:25">
      <c r="O999" s="46">
        <v>99.3</v>
      </c>
      <c r="Y999" s="46">
        <v>99.3</v>
      </c>
    </row>
    <row r="1000" spans="15:25">
      <c r="O1000" s="46">
        <v>99.4</v>
      </c>
      <c r="Y1000" s="46">
        <v>99.4</v>
      </c>
    </row>
    <row r="1001" spans="15:25">
      <c r="O1001" s="46">
        <v>99.5</v>
      </c>
      <c r="Y1001" s="46">
        <v>99.5</v>
      </c>
    </row>
    <row r="1002" spans="15:25">
      <c r="O1002" s="46">
        <v>99.6</v>
      </c>
      <c r="Y1002" s="46">
        <v>99.6</v>
      </c>
    </row>
    <row r="1003" spans="15:25">
      <c r="O1003" s="46">
        <v>99.7</v>
      </c>
      <c r="Y1003" s="46">
        <v>99.7</v>
      </c>
    </row>
    <row r="1004" spans="15:25">
      <c r="O1004" s="46">
        <v>99.8</v>
      </c>
      <c r="Y1004" s="46">
        <v>99.8</v>
      </c>
    </row>
    <row r="1005" spans="15:25">
      <c r="O1005" s="46">
        <v>99.9</v>
      </c>
      <c r="Y1005" s="46">
        <v>99.9</v>
      </c>
    </row>
  </sheetData>
  <sheetProtection password="CD8C" sheet="1" objects="1" scenarios="1"/>
  <conditionalFormatting sqref="A27">
    <cfRule type="containsText" dxfId="9" priority="2" operator="containsText" text="This H value does indicate significant heterogeneity.">
      <formula>NOT(ISERROR(SEARCH("This H value does indicate significant heterogeneity.",A27)))</formula>
    </cfRule>
  </conditionalFormatting>
  <conditionalFormatting sqref="A34">
    <cfRule type="containsText" dxfId="8" priority="1" operator="containsText" text="This R value does indicate significant heterogeneity.">
      <formula>NOT(ISERROR(SEARCH("This R value does indicate significant heterogeneity.",A34)))</formula>
    </cfRule>
  </conditionalFormatting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P1005"/>
  <sheetViews>
    <sheetView showGridLines="0" showRowColHeaders="0" zoomScaleNormal="100" workbookViewId="0">
      <selection activeCell="B6" sqref="B6"/>
    </sheetView>
  </sheetViews>
  <sheetFormatPr defaultColWidth="9.140625" defaultRowHeight="12.75"/>
  <cols>
    <col min="1" max="1" width="79" bestFit="1" customWidth="1"/>
    <col min="2" max="2" width="13.140625" customWidth="1"/>
    <col min="5" max="5" width="17.28515625" bestFit="1" customWidth="1"/>
    <col min="6" max="6" width="17.28515625" style="44" customWidth="1"/>
    <col min="7" max="8" width="17.28515625" style="45" customWidth="1"/>
    <col min="9" max="9" width="21.140625" style="45" bestFit="1" customWidth="1"/>
    <col min="10" max="10" width="17.28515625" style="45" customWidth="1"/>
    <col min="11" max="11" width="21" style="46" bestFit="1" customWidth="1"/>
    <col min="12" max="12" width="17.42578125" style="45" bestFit="1" customWidth="1"/>
    <col min="13" max="13" width="9.140625" style="45"/>
    <col min="14" max="14" width="11.5703125" style="45" bestFit="1" customWidth="1"/>
    <col min="15" max="15" width="9.85546875" style="45" bestFit="1" customWidth="1"/>
    <col min="16" max="16" width="18.140625" style="45" bestFit="1" customWidth="1"/>
    <col min="17" max="17" width="11.5703125" style="45" bestFit="1" customWidth="1"/>
    <col min="18" max="18" width="9.85546875" style="45" bestFit="1" customWidth="1"/>
    <col min="19" max="19" width="18.140625" style="45" bestFit="1" customWidth="1"/>
    <col min="20" max="20" width="11.5703125" style="45" bestFit="1" customWidth="1"/>
    <col min="21" max="21" width="9.85546875" style="45" bestFit="1" customWidth="1"/>
    <col min="22" max="22" width="18.140625" style="45" bestFit="1" customWidth="1"/>
    <col min="23" max="23" width="9.140625" style="45"/>
    <col min="24" max="24" width="11.5703125" style="45" bestFit="1" customWidth="1"/>
    <col min="25" max="25" width="9.85546875" style="45" bestFit="1" customWidth="1"/>
    <col min="26" max="26" width="18.140625" style="45" bestFit="1" customWidth="1"/>
    <col min="27" max="27" width="11.5703125" style="45" bestFit="1" customWidth="1"/>
    <col min="28" max="28" width="9.85546875" style="45" bestFit="1" customWidth="1"/>
    <col min="29" max="29" width="18.140625" style="45" bestFit="1" customWidth="1"/>
    <col min="30" max="30" width="11.5703125" style="45" bestFit="1" customWidth="1"/>
    <col min="31" max="31" width="9.85546875" style="45" bestFit="1" customWidth="1"/>
    <col min="32" max="32" width="18.140625" style="45" bestFit="1" customWidth="1"/>
    <col min="33" max="38" width="9.140625" style="44"/>
    <col min="39" max="40" width="9.140625" style="41"/>
    <col min="41" max="42" width="9.140625" style="44"/>
  </cols>
  <sheetData>
    <row r="1" spans="1:32" ht="15.75">
      <c r="A1" s="2" t="s">
        <v>41</v>
      </c>
    </row>
    <row r="2" spans="1:32">
      <c r="A2" s="5" t="s">
        <v>9</v>
      </c>
    </row>
    <row r="3" spans="1:32">
      <c r="A3" s="5"/>
    </row>
    <row r="4" spans="1:32" ht="13.5" thickBot="1">
      <c r="A4" s="20" t="str">
        <f>IF($B$10&lt;$B$8,"Not allowed: the # of container sample results is &lt; to the recommended #", "")</f>
        <v/>
      </c>
    </row>
    <row r="5" spans="1:32" ht="13.5" thickBot="1">
      <c r="D5" s="22" t="s">
        <v>1</v>
      </c>
      <c r="E5" s="11" t="s">
        <v>10</v>
      </c>
      <c r="F5" s="47" t="s">
        <v>4</v>
      </c>
      <c r="G5" s="46" t="s">
        <v>12</v>
      </c>
      <c r="H5" s="46"/>
      <c r="I5" s="48" t="s">
        <v>14</v>
      </c>
      <c r="J5" s="46"/>
      <c r="N5" s="48" t="s">
        <v>29</v>
      </c>
      <c r="X5" s="48" t="s">
        <v>30</v>
      </c>
    </row>
    <row r="6" spans="1:32" ht="13.5" thickBot="1">
      <c r="A6" s="1" t="s">
        <v>13</v>
      </c>
      <c r="B6" s="18"/>
      <c r="D6" s="36"/>
      <c r="E6" s="12">
        <v>1</v>
      </c>
      <c r="F6" s="49" t="e">
        <f>AVERAGE(D6:D105)</f>
        <v>#DIV/0!</v>
      </c>
      <c r="G6" s="46" t="s">
        <v>7</v>
      </c>
      <c r="H6" s="50" t="e">
        <f>IF($B$14="Y",$B$21/$B$19-1.2,$B$21/$B$19-1.1)</f>
        <v>#VALUE!</v>
      </c>
      <c r="I6" s="46" t="s">
        <v>15</v>
      </c>
      <c r="J6" s="46" t="s">
        <v>16</v>
      </c>
      <c r="K6" s="46" t="s">
        <v>17</v>
      </c>
      <c r="L6" s="46" t="s">
        <v>18</v>
      </c>
      <c r="N6" s="46" t="s">
        <v>16</v>
      </c>
      <c r="O6" s="46" t="s">
        <v>23</v>
      </c>
      <c r="P6" s="46" t="s">
        <v>24</v>
      </c>
      <c r="Q6" s="46" t="s">
        <v>16</v>
      </c>
      <c r="R6" s="46" t="s">
        <v>23</v>
      </c>
      <c r="S6" s="46" t="s">
        <v>24</v>
      </c>
      <c r="T6" s="46" t="s">
        <v>16</v>
      </c>
      <c r="U6" s="46" t="s">
        <v>23</v>
      </c>
      <c r="V6" s="46" t="s">
        <v>24</v>
      </c>
      <c r="X6" s="46" t="s">
        <v>16</v>
      </c>
      <c r="Y6" s="46" t="s">
        <v>23</v>
      </c>
      <c r="Z6" s="46" t="s">
        <v>24</v>
      </c>
      <c r="AA6" s="46" t="s">
        <v>16</v>
      </c>
      <c r="AB6" s="46" t="s">
        <v>23</v>
      </c>
      <c r="AC6" s="46" t="s">
        <v>24</v>
      </c>
      <c r="AD6" s="46" t="s">
        <v>16</v>
      </c>
      <c r="AE6" s="46" t="s">
        <v>23</v>
      </c>
      <c r="AF6" s="46" t="s">
        <v>24</v>
      </c>
    </row>
    <row r="7" spans="1:32" ht="13.5" thickBot="1">
      <c r="A7" s="1"/>
      <c r="B7" s="8"/>
      <c r="D7" s="36"/>
      <c r="E7" s="12">
        <v>2</v>
      </c>
      <c r="F7" s="47"/>
      <c r="G7" s="46"/>
      <c r="H7" s="50"/>
      <c r="I7" s="46">
        <v>5</v>
      </c>
      <c r="J7" s="46">
        <v>5</v>
      </c>
      <c r="K7" s="46">
        <v>2.5499999999999998</v>
      </c>
      <c r="L7" s="46">
        <v>2.78</v>
      </c>
      <c r="N7" s="51" t="s">
        <v>28</v>
      </c>
      <c r="O7" s="46">
        <v>0</v>
      </c>
      <c r="P7" s="46">
        <v>5</v>
      </c>
      <c r="Q7" s="52" t="s">
        <v>25</v>
      </c>
      <c r="R7" s="46">
        <v>0</v>
      </c>
      <c r="S7" s="46">
        <v>6</v>
      </c>
      <c r="T7" s="53">
        <v>20</v>
      </c>
      <c r="U7" s="46">
        <v>0</v>
      </c>
      <c r="V7" s="46">
        <v>6</v>
      </c>
      <c r="X7" s="51" t="s">
        <v>28</v>
      </c>
      <c r="Y7" s="46">
        <v>0</v>
      </c>
      <c r="Z7" s="46">
        <v>6</v>
      </c>
      <c r="AA7" s="52" t="s">
        <v>25</v>
      </c>
      <c r="AB7" s="46">
        <v>0</v>
      </c>
      <c r="AC7" s="46">
        <v>6</v>
      </c>
      <c r="AD7" s="53">
        <v>20</v>
      </c>
      <c r="AE7" s="46">
        <v>0</v>
      </c>
      <c r="AF7" s="46">
        <v>7</v>
      </c>
    </row>
    <row r="8" spans="1:32" ht="13.5" thickBot="1">
      <c r="A8" s="1" t="s">
        <v>19</v>
      </c>
      <c r="B8" s="19" t="str">
        <f>IF($B$6&lt;5,"",VLOOKUP($B$6,$I$7:$J$52,2))</f>
        <v/>
      </c>
      <c r="D8" s="36"/>
      <c r="E8" s="12">
        <v>3</v>
      </c>
      <c r="F8" s="47"/>
      <c r="G8" s="46"/>
      <c r="H8" s="46"/>
      <c r="I8" s="46">
        <v>6</v>
      </c>
      <c r="J8" s="46">
        <v>6</v>
      </c>
      <c r="K8" s="46">
        <v>2.2200000000000002</v>
      </c>
      <c r="L8" s="46">
        <v>2.42</v>
      </c>
      <c r="N8" s="46"/>
      <c r="O8" s="46">
        <v>1</v>
      </c>
      <c r="P8" s="46">
        <v>5</v>
      </c>
      <c r="R8" s="46">
        <v>1</v>
      </c>
      <c r="S8" s="46">
        <v>6</v>
      </c>
      <c r="U8" s="46">
        <v>1</v>
      </c>
      <c r="V8" s="46">
        <v>6</v>
      </c>
      <c r="X8" s="46"/>
      <c r="Y8" s="46">
        <v>1</v>
      </c>
      <c r="Z8" s="46">
        <v>6</v>
      </c>
      <c r="AB8" s="46">
        <v>1</v>
      </c>
      <c r="AC8" s="46">
        <v>6</v>
      </c>
      <c r="AE8" s="46">
        <v>1</v>
      </c>
      <c r="AF8" s="46">
        <v>7</v>
      </c>
    </row>
    <row r="9" spans="1:32" ht="13.5" thickBot="1">
      <c r="A9" s="1"/>
      <c r="B9" s="9"/>
      <c r="D9" s="36"/>
      <c r="E9" s="12">
        <v>4</v>
      </c>
      <c r="F9" s="47"/>
      <c r="G9" s="46"/>
      <c r="H9" s="46"/>
      <c r="I9" s="46">
        <v>7</v>
      </c>
      <c r="J9" s="46">
        <v>7</v>
      </c>
      <c r="K9" s="46">
        <v>1.98</v>
      </c>
      <c r="L9" s="46">
        <v>2.17</v>
      </c>
      <c r="N9" s="46"/>
      <c r="O9" s="46">
        <v>2</v>
      </c>
      <c r="P9" s="46">
        <v>7</v>
      </c>
      <c r="R9" s="46">
        <v>2</v>
      </c>
      <c r="S9" s="46">
        <v>8</v>
      </c>
      <c r="U9" s="46">
        <v>2</v>
      </c>
      <c r="V9" s="46">
        <v>9</v>
      </c>
      <c r="X9" s="46"/>
      <c r="Y9" s="46">
        <v>2</v>
      </c>
      <c r="Z9" s="46">
        <v>8</v>
      </c>
      <c r="AB9" s="46">
        <v>2</v>
      </c>
      <c r="AC9" s="46">
        <v>8</v>
      </c>
      <c r="AE9" s="46">
        <v>2</v>
      </c>
      <c r="AF9" s="46">
        <v>9</v>
      </c>
    </row>
    <row r="10" spans="1:32" ht="13.5" thickBot="1">
      <c r="A10" s="1" t="s">
        <v>2</v>
      </c>
      <c r="B10" s="39" t="str">
        <f>IF($B$6&lt;5,"",COUNT($D$6:$D$105))</f>
        <v/>
      </c>
      <c r="D10" s="36"/>
      <c r="E10" s="12">
        <v>5</v>
      </c>
      <c r="F10" s="47"/>
      <c r="G10" s="46"/>
      <c r="H10" s="46"/>
      <c r="I10" s="46">
        <v>8</v>
      </c>
      <c r="J10" s="46">
        <v>8</v>
      </c>
      <c r="K10" s="46">
        <v>1.8</v>
      </c>
      <c r="L10" s="46">
        <v>1.97</v>
      </c>
      <c r="N10" s="46"/>
      <c r="O10" s="46">
        <v>3</v>
      </c>
      <c r="P10" s="46">
        <v>9</v>
      </c>
      <c r="R10" s="46">
        <v>3</v>
      </c>
      <c r="S10" s="46">
        <v>10</v>
      </c>
      <c r="U10" s="46">
        <v>3</v>
      </c>
      <c r="V10" s="46">
        <v>11</v>
      </c>
      <c r="X10" s="46"/>
      <c r="Y10" s="46">
        <v>3</v>
      </c>
      <c r="Z10" s="46">
        <v>9</v>
      </c>
      <c r="AB10" s="46">
        <v>3</v>
      </c>
      <c r="AC10" s="46">
        <v>10</v>
      </c>
      <c r="AE10" s="46">
        <v>3</v>
      </c>
      <c r="AF10" s="46">
        <v>11</v>
      </c>
    </row>
    <row r="11" spans="1:32" ht="13.5" thickBot="1">
      <c r="A11" s="1"/>
      <c r="B11" s="9"/>
      <c r="D11" s="36"/>
      <c r="E11" s="12">
        <v>6</v>
      </c>
      <c r="F11" s="47"/>
      <c r="G11" s="54"/>
      <c r="H11" s="46"/>
      <c r="I11" s="46">
        <v>9</v>
      </c>
      <c r="J11" s="46">
        <v>9</v>
      </c>
      <c r="K11" s="46">
        <v>1.66</v>
      </c>
      <c r="L11" s="46">
        <v>1.81</v>
      </c>
      <c r="N11" s="46"/>
      <c r="O11" s="46">
        <v>4</v>
      </c>
      <c r="P11" s="46">
        <v>10</v>
      </c>
      <c r="R11" s="46">
        <v>4</v>
      </c>
      <c r="S11" s="46">
        <v>11</v>
      </c>
      <c r="U11" s="46">
        <v>4</v>
      </c>
      <c r="V11" s="46">
        <v>12</v>
      </c>
      <c r="X11" s="46"/>
      <c r="Y11" s="46">
        <v>4</v>
      </c>
      <c r="Z11" s="46">
        <v>10</v>
      </c>
      <c r="AB11" s="46">
        <v>4</v>
      </c>
      <c r="AC11" s="46">
        <v>12</v>
      </c>
      <c r="AE11" s="46">
        <v>4</v>
      </c>
      <c r="AF11" s="46">
        <v>13</v>
      </c>
    </row>
    <row r="12" spans="1:32" ht="13.5" thickBot="1">
      <c r="A12" s="1" t="s">
        <v>11</v>
      </c>
      <c r="B12" s="6">
        <v>100</v>
      </c>
      <c r="D12" s="36"/>
      <c r="E12" s="12">
        <v>7</v>
      </c>
      <c r="F12" s="47"/>
      <c r="G12" s="46"/>
      <c r="H12" s="46"/>
      <c r="I12" s="46">
        <v>10</v>
      </c>
      <c r="J12" s="46">
        <v>10</v>
      </c>
      <c r="K12" s="46">
        <v>1.55</v>
      </c>
      <c r="L12" s="46">
        <v>1.69</v>
      </c>
      <c r="N12" s="46"/>
      <c r="O12" s="46">
        <v>5</v>
      </c>
      <c r="P12" s="46">
        <v>11</v>
      </c>
      <c r="R12" s="46">
        <v>5</v>
      </c>
      <c r="S12" s="46">
        <v>12</v>
      </c>
      <c r="U12" s="46">
        <v>5</v>
      </c>
      <c r="V12" s="46">
        <v>13</v>
      </c>
      <c r="X12" s="46"/>
      <c r="Y12" s="46">
        <v>5</v>
      </c>
      <c r="Z12" s="46">
        <v>11</v>
      </c>
      <c r="AB12" s="46">
        <v>5</v>
      </c>
      <c r="AC12" s="46">
        <v>13</v>
      </c>
      <c r="AE12" s="46">
        <v>5</v>
      </c>
      <c r="AF12" s="46">
        <v>14</v>
      </c>
    </row>
    <row r="13" spans="1:32" ht="13.5" thickBot="1">
      <c r="A13" s="1"/>
      <c r="B13" s="9"/>
      <c r="D13" s="36"/>
      <c r="E13" s="12">
        <v>8</v>
      </c>
      <c r="F13" s="47"/>
      <c r="G13" s="46"/>
      <c r="H13" s="46"/>
      <c r="I13" s="46">
        <v>11</v>
      </c>
      <c r="J13" s="46">
        <v>11</v>
      </c>
      <c r="K13" s="46">
        <v>1.45</v>
      </c>
      <c r="L13" s="46">
        <v>1.58</v>
      </c>
      <c r="N13" s="46"/>
      <c r="O13" s="46">
        <v>6</v>
      </c>
      <c r="P13" s="46">
        <v>12</v>
      </c>
      <c r="R13" s="46">
        <v>6</v>
      </c>
      <c r="S13" s="46">
        <v>13</v>
      </c>
      <c r="U13" s="46">
        <v>6</v>
      </c>
      <c r="V13" s="46">
        <v>15</v>
      </c>
      <c r="X13" s="46"/>
      <c r="Y13" s="46">
        <v>6</v>
      </c>
      <c r="Z13" s="46">
        <v>12</v>
      </c>
      <c r="AB13" s="46">
        <v>6</v>
      </c>
      <c r="AC13" s="46">
        <v>14</v>
      </c>
      <c r="AE13" s="46">
        <v>6</v>
      </c>
      <c r="AF13" s="46">
        <v>15</v>
      </c>
    </row>
    <row r="14" spans="1:32" ht="13.5" thickBot="1">
      <c r="A14" s="1" t="s">
        <v>3</v>
      </c>
      <c r="B14" s="6"/>
      <c r="C14" s="4"/>
      <c r="D14" s="36"/>
      <c r="E14" s="12">
        <v>9</v>
      </c>
      <c r="F14" s="47"/>
      <c r="G14" s="46"/>
      <c r="H14" s="55"/>
      <c r="I14" s="46">
        <v>12</v>
      </c>
      <c r="J14" s="46">
        <v>11</v>
      </c>
      <c r="K14" s="46">
        <v>1.45</v>
      </c>
      <c r="L14" s="46">
        <v>1.58</v>
      </c>
      <c r="N14" s="46"/>
      <c r="O14" s="46">
        <v>7</v>
      </c>
      <c r="P14" s="46">
        <v>13</v>
      </c>
      <c r="R14" s="46">
        <v>7</v>
      </c>
      <c r="S14" s="46">
        <v>14</v>
      </c>
      <c r="U14" s="46">
        <v>7</v>
      </c>
      <c r="V14" s="46">
        <v>16</v>
      </c>
      <c r="X14" s="46"/>
      <c r="Y14" s="46">
        <v>7</v>
      </c>
      <c r="Z14" s="46">
        <v>13</v>
      </c>
      <c r="AB14" s="46">
        <v>7</v>
      </c>
      <c r="AC14" s="46">
        <v>15</v>
      </c>
      <c r="AE14" s="46">
        <v>7</v>
      </c>
      <c r="AF14" s="46">
        <v>16</v>
      </c>
    </row>
    <row r="15" spans="1:32" ht="13.5" thickBot="1">
      <c r="A15" s="1"/>
      <c r="B15" s="7"/>
      <c r="C15" s="4"/>
      <c r="D15" s="36"/>
      <c r="E15" s="12">
        <v>10</v>
      </c>
      <c r="F15" s="47"/>
      <c r="G15" s="46"/>
      <c r="H15" s="46"/>
      <c r="I15" s="46">
        <v>13</v>
      </c>
      <c r="J15" s="46">
        <v>11</v>
      </c>
      <c r="K15" s="46">
        <v>1.45</v>
      </c>
      <c r="L15" s="46">
        <v>1.58</v>
      </c>
      <c r="N15" s="46"/>
      <c r="O15" s="46">
        <v>8</v>
      </c>
      <c r="P15" s="46">
        <v>14</v>
      </c>
      <c r="R15" s="46">
        <v>8</v>
      </c>
      <c r="S15" s="46">
        <v>15</v>
      </c>
      <c r="U15" s="46">
        <v>8</v>
      </c>
      <c r="V15" s="46">
        <v>17</v>
      </c>
      <c r="X15" s="46"/>
      <c r="Y15" s="46">
        <v>8</v>
      </c>
      <c r="Z15" s="46">
        <v>14</v>
      </c>
      <c r="AB15" s="46">
        <v>8</v>
      </c>
      <c r="AC15" s="46">
        <v>16</v>
      </c>
      <c r="AE15" s="46">
        <v>8</v>
      </c>
      <c r="AF15" s="46">
        <v>17</v>
      </c>
    </row>
    <row r="16" spans="1:32" ht="13.5" thickBot="1">
      <c r="A16" s="1" t="s">
        <v>31</v>
      </c>
      <c r="B16" s="43" t="str">
        <f>IF($A$4="",IF($B$6&lt;5,"",ROUND(AVERAGE($D$6:$D$105),0)),"")</f>
        <v/>
      </c>
      <c r="D16" s="36"/>
      <c r="E16" s="12">
        <v>11</v>
      </c>
      <c r="F16" s="47"/>
      <c r="G16" s="46"/>
      <c r="H16" s="46"/>
      <c r="I16" s="46">
        <v>14</v>
      </c>
      <c r="J16" s="46">
        <v>11</v>
      </c>
      <c r="K16" s="46">
        <v>1.45</v>
      </c>
      <c r="L16" s="46">
        <v>1.58</v>
      </c>
      <c r="N16" s="46"/>
      <c r="O16" s="46">
        <v>9</v>
      </c>
      <c r="P16" s="46">
        <v>14</v>
      </c>
      <c r="R16" s="46">
        <v>9</v>
      </c>
      <c r="S16" s="46">
        <v>16</v>
      </c>
      <c r="U16" s="46">
        <v>9</v>
      </c>
      <c r="V16" s="46">
        <v>17</v>
      </c>
      <c r="X16" s="46"/>
      <c r="Y16" s="46">
        <v>9</v>
      </c>
      <c r="Z16" s="46">
        <v>15</v>
      </c>
      <c r="AB16" s="46">
        <v>9</v>
      </c>
      <c r="AC16" s="46">
        <v>17</v>
      </c>
      <c r="AE16" s="46">
        <v>9</v>
      </c>
      <c r="AF16" s="46">
        <v>18</v>
      </c>
    </row>
    <row r="17" spans="1:32" ht="13.5" thickBot="1">
      <c r="A17" s="1"/>
      <c r="B17" s="13"/>
      <c r="D17" s="36"/>
      <c r="E17" s="12">
        <v>12</v>
      </c>
      <c r="F17" s="47"/>
      <c r="G17" s="46"/>
      <c r="H17" s="46"/>
      <c r="I17" s="46">
        <v>15</v>
      </c>
      <c r="J17" s="46">
        <v>11</v>
      </c>
      <c r="K17" s="46">
        <v>1.45</v>
      </c>
      <c r="L17" s="46">
        <v>1.58</v>
      </c>
      <c r="N17" s="46"/>
      <c r="O17" s="46">
        <v>10</v>
      </c>
      <c r="P17" s="46">
        <v>15</v>
      </c>
      <c r="R17" s="46">
        <v>10</v>
      </c>
      <c r="S17" s="46">
        <v>17</v>
      </c>
      <c r="U17" s="46">
        <v>10</v>
      </c>
      <c r="V17" s="46">
        <v>18</v>
      </c>
      <c r="X17" s="46"/>
      <c r="Y17" s="46">
        <v>10</v>
      </c>
      <c r="Z17" s="46">
        <v>16</v>
      </c>
      <c r="AB17" s="46">
        <v>10</v>
      </c>
      <c r="AC17" s="46">
        <v>17</v>
      </c>
      <c r="AE17" s="46">
        <v>10</v>
      </c>
      <c r="AF17" s="46">
        <v>19</v>
      </c>
    </row>
    <row r="18" spans="1:32" ht="13.5" thickBot="1">
      <c r="A18" s="23" t="s">
        <v>20</v>
      </c>
      <c r="B18" s="27"/>
      <c r="D18" s="36"/>
      <c r="E18" s="12">
        <v>13</v>
      </c>
      <c r="F18" s="47"/>
      <c r="G18" s="46"/>
      <c r="H18" s="46"/>
      <c r="I18" s="46">
        <v>16</v>
      </c>
      <c r="J18" s="46">
        <v>15</v>
      </c>
      <c r="K18" s="46">
        <v>1.19</v>
      </c>
      <c r="L18" s="46">
        <v>1.31</v>
      </c>
      <c r="N18" s="46"/>
      <c r="O18" s="46">
        <v>11</v>
      </c>
      <c r="P18" s="46">
        <v>16</v>
      </c>
      <c r="R18" s="46">
        <v>11</v>
      </c>
      <c r="S18" s="46">
        <v>17</v>
      </c>
      <c r="U18" s="46">
        <v>11</v>
      </c>
      <c r="V18" s="46">
        <v>19</v>
      </c>
      <c r="X18" s="46"/>
      <c r="Y18" s="46">
        <v>11</v>
      </c>
      <c r="Z18" s="46">
        <v>16</v>
      </c>
      <c r="AB18" s="46">
        <v>11</v>
      </c>
      <c r="AC18" s="46">
        <v>18</v>
      </c>
      <c r="AE18" s="46">
        <v>11</v>
      </c>
      <c r="AF18" s="46">
        <v>20</v>
      </c>
    </row>
    <row r="19" spans="1:32" ht="13.5" thickBot="1">
      <c r="A19" s="24" t="s">
        <v>5</v>
      </c>
      <c r="B19" s="14" t="str">
        <f>IF($A$4="",IF($B$6&lt;5,"",IF($F$6&gt;99,"",IF($F$6&lt;1,"",IF($B$14="Y",1.2*$F$6*(100-$F$6)/$B$12,1.1*$F$6*(100-$F$6)/$B$12)))),"")</f>
        <v/>
      </c>
      <c r="D19" s="36"/>
      <c r="E19" s="12">
        <v>14</v>
      </c>
      <c r="F19" s="47"/>
      <c r="G19" s="46"/>
      <c r="H19" s="46"/>
      <c r="I19" s="46">
        <v>17</v>
      </c>
      <c r="J19" s="46">
        <v>15</v>
      </c>
      <c r="K19" s="46">
        <v>1.19</v>
      </c>
      <c r="L19" s="46">
        <v>1.31</v>
      </c>
      <c r="N19" s="46"/>
      <c r="O19" s="46">
        <v>12</v>
      </c>
      <c r="P19" s="46">
        <v>16</v>
      </c>
      <c r="R19" s="46">
        <v>12</v>
      </c>
      <c r="S19" s="46">
        <v>18</v>
      </c>
      <c r="U19" s="46">
        <v>12</v>
      </c>
      <c r="V19" s="46">
        <v>20</v>
      </c>
      <c r="X19" s="46"/>
      <c r="Y19" s="46">
        <v>12</v>
      </c>
      <c r="Z19" s="46">
        <v>17</v>
      </c>
      <c r="AB19" s="46">
        <v>12</v>
      </c>
      <c r="AC19" s="46">
        <v>19</v>
      </c>
      <c r="AE19" s="46">
        <v>12</v>
      </c>
      <c r="AF19" s="46">
        <v>21</v>
      </c>
    </row>
    <row r="20" spans="1:32" ht="13.5" thickBot="1">
      <c r="A20" s="25"/>
      <c r="B20" s="28"/>
      <c r="D20" s="36"/>
      <c r="E20" s="12">
        <v>15</v>
      </c>
      <c r="F20" s="47"/>
      <c r="G20" s="46"/>
      <c r="H20" s="46"/>
      <c r="I20" s="46">
        <v>18</v>
      </c>
      <c r="J20" s="46">
        <v>15</v>
      </c>
      <c r="K20" s="46">
        <v>1.19</v>
      </c>
      <c r="L20" s="46">
        <v>1.31</v>
      </c>
      <c r="N20" s="46"/>
      <c r="O20" s="46">
        <v>13</v>
      </c>
      <c r="P20" s="46">
        <v>17</v>
      </c>
      <c r="R20" s="46">
        <v>13</v>
      </c>
      <c r="S20" s="46">
        <v>19</v>
      </c>
      <c r="U20" s="46">
        <v>13</v>
      </c>
      <c r="V20" s="46">
        <v>20</v>
      </c>
      <c r="X20" s="46"/>
      <c r="Y20" s="46">
        <v>13</v>
      </c>
      <c r="Z20" s="46">
        <v>17</v>
      </c>
      <c r="AB20" s="46">
        <v>13</v>
      </c>
      <c r="AC20" s="46">
        <v>20</v>
      </c>
      <c r="AE20" s="46">
        <v>13</v>
      </c>
      <c r="AF20" s="46">
        <v>21</v>
      </c>
    </row>
    <row r="21" spans="1:32" ht="13.5" thickBot="1">
      <c r="A21" s="24" t="s">
        <v>6</v>
      </c>
      <c r="B21" s="15" t="str">
        <f>IF($A$4="",IF($B$6&lt;5,"",IF($F$6&gt;99,"",IF($F$6&lt;1,"",VAR($D$6:$D$105)))),"")</f>
        <v/>
      </c>
      <c r="D21" s="36"/>
      <c r="E21" s="12">
        <v>16</v>
      </c>
      <c r="F21" s="47"/>
      <c r="G21" s="46"/>
      <c r="H21" s="46"/>
      <c r="I21" s="46">
        <v>19</v>
      </c>
      <c r="J21" s="46">
        <v>15</v>
      </c>
      <c r="K21" s="46">
        <v>1.19</v>
      </c>
      <c r="L21" s="46">
        <v>1.31</v>
      </c>
      <c r="N21" s="46"/>
      <c r="O21" s="46">
        <v>14</v>
      </c>
      <c r="P21" s="46">
        <v>17</v>
      </c>
      <c r="R21" s="46">
        <v>14</v>
      </c>
      <c r="S21" s="46">
        <v>19</v>
      </c>
      <c r="U21" s="46">
        <v>14</v>
      </c>
      <c r="V21" s="46">
        <v>21</v>
      </c>
      <c r="X21" s="46"/>
      <c r="Y21" s="46">
        <v>14</v>
      </c>
      <c r="Z21" s="46">
        <v>18</v>
      </c>
      <c r="AB21" s="46">
        <v>14</v>
      </c>
      <c r="AC21" s="46">
        <v>20</v>
      </c>
      <c r="AE21" s="46">
        <v>14</v>
      </c>
      <c r="AF21" s="46">
        <v>22</v>
      </c>
    </row>
    <row r="22" spans="1:32" ht="13.5" thickBot="1">
      <c r="A22" s="24"/>
      <c r="B22" s="29"/>
      <c r="D22" s="36"/>
      <c r="E22" s="12">
        <v>17</v>
      </c>
      <c r="F22" s="47"/>
      <c r="G22" s="46"/>
      <c r="H22" s="46"/>
      <c r="I22" s="46">
        <v>20</v>
      </c>
      <c r="J22" s="46">
        <v>15</v>
      </c>
      <c r="K22" s="46">
        <v>1.19</v>
      </c>
      <c r="L22" s="46">
        <v>1.31</v>
      </c>
      <c r="N22" s="46"/>
      <c r="O22" s="46">
        <v>15</v>
      </c>
      <c r="P22" s="46">
        <v>18</v>
      </c>
      <c r="R22" s="46">
        <v>15</v>
      </c>
      <c r="S22" s="46">
        <v>20</v>
      </c>
      <c r="U22" s="46">
        <v>15</v>
      </c>
      <c r="V22" s="46">
        <v>22</v>
      </c>
      <c r="X22" s="46"/>
      <c r="Y22" s="46">
        <v>15</v>
      </c>
      <c r="Z22" s="46">
        <v>18</v>
      </c>
      <c r="AB22" s="46">
        <v>15</v>
      </c>
      <c r="AC22" s="46">
        <v>21</v>
      </c>
      <c r="AE22" s="46">
        <v>15</v>
      </c>
      <c r="AF22" s="46">
        <v>23</v>
      </c>
    </row>
    <row r="23" spans="1:32" ht="13.5" thickBot="1">
      <c r="A23" s="24" t="s">
        <v>22</v>
      </c>
      <c r="B23" s="14" t="e">
        <f>IF($A$4="",IF($F$6&gt;99,"",IF($F$6&lt;1,"",IF($H$6&lt;0,0,$H$6))),"")</f>
        <v>#DIV/0!</v>
      </c>
      <c r="D23" s="36"/>
      <c r="E23" s="12">
        <v>18</v>
      </c>
      <c r="F23" s="47"/>
      <c r="G23" s="46"/>
      <c r="H23" s="46"/>
      <c r="I23" s="46">
        <v>21</v>
      </c>
      <c r="J23" s="46">
        <v>15</v>
      </c>
      <c r="K23" s="46">
        <v>1.19</v>
      </c>
      <c r="L23" s="46">
        <v>1.31</v>
      </c>
      <c r="N23" s="46"/>
      <c r="O23" s="46">
        <v>16</v>
      </c>
      <c r="P23" s="46">
        <v>18</v>
      </c>
      <c r="R23" s="46">
        <v>16</v>
      </c>
      <c r="S23" s="46">
        <v>20</v>
      </c>
      <c r="U23" s="46">
        <v>16</v>
      </c>
      <c r="V23" s="46">
        <v>22</v>
      </c>
      <c r="X23" s="46"/>
      <c r="Y23" s="46">
        <v>16</v>
      </c>
      <c r="Z23" s="46">
        <v>19</v>
      </c>
      <c r="AB23" s="46">
        <v>16</v>
      </c>
      <c r="AC23" s="46">
        <v>21</v>
      </c>
      <c r="AE23" s="46">
        <v>16</v>
      </c>
      <c r="AF23" s="46">
        <v>23</v>
      </c>
    </row>
    <row r="24" spans="1:32" ht="13.5" thickBot="1">
      <c r="A24" s="24"/>
      <c r="B24" s="29"/>
      <c r="D24" s="36"/>
      <c r="E24" s="12">
        <v>19</v>
      </c>
      <c r="F24" s="47"/>
      <c r="G24" s="46"/>
      <c r="H24" s="46"/>
      <c r="I24" s="46">
        <v>22</v>
      </c>
      <c r="J24" s="46">
        <v>15</v>
      </c>
      <c r="K24" s="46">
        <v>1.19</v>
      </c>
      <c r="L24" s="46">
        <v>1.31</v>
      </c>
      <c r="N24" s="46"/>
      <c r="O24" s="46">
        <v>17</v>
      </c>
      <c r="P24" s="46">
        <v>19</v>
      </c>
      <c r="R24" s="46">
        <v>17</v>
      </c>
      <c r="S24" s="46">
        <v>21</v>
      </c>
      <c r="U24" s="46">
        <v>17</v>
      </c>
      <c r="V24" s="46">
        <v>23</v>
      </c>
      <c r="X24" s="46"/>
      <c r="Y24" s="46">
        <v>17</v>
      </c>
      <c r="Z24" s="46">
        <v>19</v>
      </c>
      <c r="AB24" s="46">
        <v>17</v>
      </c>
      <c r="AC24" s="46">
        <v>22</v>
      </c>
      <c r="AE24" s="46">
        <v>17</v>
      </c>
      <c r="AF24" s="46">
        <v>24</v>
      </c>
    </row>
    <row r="25" spans="1:32" ht="13.5" thickBot="1">
      <c r="A25" s="24" t="s">
        <v>21</v>
      </c>
      <c r="B25" s="19" t="str">
        <f>IF($A$4="",IF($B$6&lt;5,"",IF($F$6&gt;99,"",IF($F$6&lt;1,"",IF($B$14="Y",VLOOKUP($B$10,$J$7:$L$52,3),VLOOKUP($B$10,$J$7:$L$52,2))))),"")</f>
        <v/>
      </c>
      <c r="D25" s="36"/>
      <c r="E25" s="12">
        <v>20</v>
      </c>
      <c r="F25" s="47"/>
      <c r="G25" s="46"/>
      <c r="H25" s="46"/>
      <c r="I25" s="46">
        <v>23</v>
      </c>
      <c r="J25" s="46">
        <v>15</v>
      </c>
      <c r="K25" s="46">
        <v>1.19</v>
      </c>
      <c r="L25" s="46">
        <v>1.31</v>
      </c>
      <c r="N25" s="46"/>
      <c r="O25" s="46">
        <v>18</v>
      </c>
      <c r="P25" s="46">
        <v>19</v>
      </c>
      <c r="R25" s="46">
        <v>18</v>
      </c>
      <c r="S25" s="46">
        <v>21</v>
      </c>
      <c r="U25" s="46">
        <v>18</v>
      </c>
      <c r="V25" s="46">
        <v>23</v>
      </c>
      <c r="X25" s="46"/>
      <c r="Y25" s="46">
        <v>18</v>
      </c>
      <c r="Z25" s="46">
        <v>20</v>
      </c>
      <c r="AB25" s="46">
        <v>18</v>
      </c>
      <c r="AC25" s="46">
        <v>22</v>
      </c>
      <c r="AE25" s="46">
        <v>18</v>
      </c>
      <c r="AF25" s="46">
        <v>24</v>
      </c>
    </row>
    <row r="26" spans="1:32">
      <c r="A26" s="26"/>
      <c r="B26" s="30"/>
      <c r="C26" s="3"/>
      <c r="D26" s="36"/>
      <c r="E26" s="12">
        <v>21</v>
      </c>
      <c r="F26" s="56"/>
      <c r="G26" s="57"/>
      <c r="H26" s="57"/>
      <c r="I26" s="46">
        <v>24</v>
      </c>
      <c r="J26" s="46">
        <v>15</v>
      </c>
      <c r="K26" s="46">
        <v>1.19</v>
      </c>
      <c r="L26" s="46">
        <v>1.31</v>
      </c>
      <c r="N26" s="46"/>
      <c r="O26" s="46">
        <v>19</v>
      </c>
      <c r="P26" s="46">
        <v>19</v>
      </c>
      <c r="R26" s="46">
        <v>19</v>
      </c>
      <c r="S26" s="46">
        <v>22</v>
      </c>
      <c r="U26" s="46">
        <v>19</v>
      </c>
      <c r="V26" s="46">
        <v>24</v>
      </c>
      <c r="X26" s="46"/>
      <c r="Y26" s="46">
        <v>19</v>
      </c>
      <c r="Z26" s="46">
        <v>20</v>
      </c>
      <c r="AB26" s="46">
        <v>19</v>
      </c>
      <c r="AC26" s="46">
        <v>23</v>
      </c>
      <c r="AE26" s="46">
        <v>19</v>
      </c>
      <c r="AF26" s="46">
        <v>25</v>
      </c>
    </row>
    <row r="27" spans="1:32" ht="13.5" thickBot="1">
      <c r="A27" s="60" t="e">
        <f>IF($A$4="",IF($B$23="","",IF($B$23&gt;$B$25,"This H value does indicate significant heterogeneity.","This H value does not indicate significant heterogeneity.")),"")</f>
        <v>#DIV/0!</v>
      </c>
      <c r="B27" s="31"/>
      <c r="C27" s="3"/>
      <c r="D27" s="36"/>
      <c r="E27" s="12">
        <v>22</v>
      </c>
      <c r="F27" s="56"/>
      <c r="G27" s="57"/>
      <c r="H27" s="57"/>
      <c r="I27" s="46">
        <v>25</v>
      </c>
      <c r="J27" s="46">
        <v>15</v>
      </c>
      <c r="K27" s="46">
        <v>1.19</v>
      </c>
      <c r="L27" s="46">
        <v>1.31</v>
      </c>
      <c r="N27" s="46"/>
      <c r="O27" s="46">
        <v>20</v>
      </c>
      <c r="P27" s="46">
        <v>20</v>
      </c>
      <c r="R27" s="46">
        <v>20</v>
      </c>
      <c r="S27" s="46">
        <v>22</v>
      </c>
      <c r="U27" s="46">
        <v>20</v>
      </c>
      <c r="V27" s="46">
        <v>24</v>
      </c>
      <c r="X27" s="46"/>
      <c r="Y27" s="46">
        <v>20</v>
      </c>
      <c r="Z27" s="46">
        <v>21</v>
      </c>
      <c r="AB27" s="46">
        <v>20</v>
      </c>
      <c r="AC27" s="46">
        <v>23</v>
      </c>
      <c r="AE27" s="46">
        <v>20</v>
      </c>
      <c r="AF27" s="46">
        <v>25</v>
      </c>
    </row>
    <row r="28" spans="1:32" ht="13.5" thickBot="1">
      <c r="C28" s="3"/>
      <c r="D28" s="36"/>
      <c r="E28" s="12">
        <v>23</v>
      </c>
      <c r="F28" s="56"/>
      <c r="G28" s="57"/>
      <c r="H28" s="57"/>
      <c r="I28" s="46">
        <v>26</v>
      </c>
      <c r="J28" s="58">
        <v>17</v>
      </c>
      <c r="K28" s="46">
        <v>1.1000000000000001</v>
      </c>
      <c r="L28" s="46">
        <v>1.2</v>
      </c>
      <c r="N28" s="46"/>
      <c r="O28" s="46">
        <v>21</v>
      </c>
      <c r="P28" s="46">
        <v>20</v>
      </c>
      <c r="R28" s="46">
        <v>21</v>
      </c>
      <c r="S28" s="46">
        <v>23</v>
      </c>
      <c r="U28" s="46">
        <v>21</v>
      </c>
      <c r="V28" s="46">
        <v>25</v>
      </c>
      <c r="X28" s="46"/>
      <c r="Y28" s="46">
        <v>21</v>
      </c>
      <c r="Z28" s="46">
        <v>21</v>
      </c>
      <c r="AB28" s="46">
        <v>21</v>
      </c>
      <c r="AC28" s="46">
        <v>24</v>
      </c>
      <c r="AE28" s="46">
        <v>21</v>
      </c>
      <c r="AF28" s="46">
        <v>26</v>
      </c>
    </row>
    <row r="29" spans="1:32" ht="13.5" thickBot="1">
      <c r="A29" s="23" t="s">
        <v>26</v>
      </c>
      <c r="B29" s="34"/>
      <c r="D29" s="36"/>
      <c r="E29" s="12">
        <v>24</v>
      </c>
      <c r="I29" s="46">
        <v>27</v>
      </c>
      <c r="J29" s="58">
        <v>17</v>
      </c>
      <c r="K29" s="46">
        <v>1.1000000000000001</v>
      </c>
      <c r="L29" s="46">
        <v>1.2</v>
      </c>
      <c r="N29" s="46"/>
      <c r="O29" s="46">
        <v>22</v>
      </c>
      <c r="P29" s="46">
        <v>20</v>
      </c>
      <c r="R29" s="46">
        <v>22</v>
      </c>
      <c r="S29" s="46">
        <v>23</v>
      </c>
      <c r="U29" s="46">
        <v>22</v>
      </c>
      <c r="V29" s="46">
        <v>25</v>
      </c>
      <c r="X29" s="46"/>
      <c r="Y29" s="46">
        <v>22</v>
      </c>
      <c r="Z29" s="46">
        <v>21</v>
      </c>
      <c r="AB29" s="46">
        <v>22</v>
      </c>
      <c r="AC29" s="46">
        <v>24</v>
      </c>
      <c r="AE29" s="46">
        <v>22</v>
      </c>
      <c r="AF29" s="46">
        <v>26</v>
      </c>
    </row>
    <row r="30" spans="1:32" ht="13.5" thickBot="1">
      <c r="A30" s="24" t="s">
        <v>8</v>
      </c>
      <c r="B30" s="15" t="str">
        <f>IF($A$4="",IF($B$6&lt;5,"",MAX($D$6:$D$105)-MIN($D$6:$D$105)),"")</f>
        <v/>
      </c>
      <c r="D30" s="36"/>
      <c r="E30" s="12">
        <v>25</v>
      </c>
      <c r="I30" s="46">
        <v>28</v>
      </c>
      <c r="J30" s="58">
        <v>17</v>
      </c>
      <c r="K30" s="46">
        <v>1.1000000000000001</v>
      </c>
      <c r="L30" s="46">
        <v>1.2</v>
      </c>
      <c r="N30" s="46"/>
      <c r="O30" s="46">
        <v>23</v>
      </c>
      <c r="P30" s="46">
        <v>21</v>
      </c>
      <c r="R30" s="46">
        <v>23</v>
      </c>
      <c r="S30" s="46">
        <v>23</v>
      </c>
      <c r="U30" s="46">
        <v>23</v>
      </c>
      <c r="V30" s="46">
        <v>25</v>
      </c>
      <c r="X30" s="46"/>
      <c r="Y30" s="46">
        <v>23</v>
      </c>
      <c r="Z30" s="46">
        <v>22</v>
      </c>
      <c r="AB30" s="46">
        <v>23</v>
      </c>
      <c r="AC30" s="46">
        <v>24</v>
      </c>
      <c r="AE30" s="46">
        <v>23</v>
      </c>
      <c r="AF30" s="46">
        <v>27</v>
      </c>
    </row>
    <row r="31" spans="1:32" ht="13.5" thickBot="1">
      <c r="A31" s="32"/>
      <c r="B31" s="35"/>
      <c r="D31" s="36"/>
      <c r="E31" s="12">
        <v>26</v>
      </c>
      <c r="I31" s="46">
        <v>29</v>
      </c>
      <c r="J31" s="58">
        <v>17</v>
      </c>
      <c r="K31" s="46">
        <v>1.1000000000000001</v>
      </c>
      <c r="L31" s="46">
        <v>1.2</v>
      </c>
      <c r="N31" s="46"/>
      <c r="O31" s="46">
        <v>24</v>
      </c>
      <c r="P31" s="46">
        <v>21</v>
      </c>
      <c r="R31" s="46">
        <v>24</v>
      </c>
      <c r="S31" s="46">
        <v>24</v>
      </c>
      <c r="U31" s="46">
        <v>24</v>
      </c>
      <c r="V31" s="46">
        <v>26</v>
      </c>
      <c r="X31" s="46"/>
      <c r="Y31" s="46">
        <v>24</v>
      </c>
      <c r="Z31" s="46">
        <v>22</v>
      </c>
      <c r="AB31" s="46">
        <v>24</v>
      </c>
      <c r="AC31" s="46">
        <v>25</v>
      </c>
      <c r="AE31" s="46">
        <v>24</v>
      </c>
      <c r="AF31" s="46">
        <v>27</v>
      </c>
    </row>
    <row r="32" spans="1:32" ht="13.5" thickBot="1">
      <c r="A32" s="24" t="s">
        <v>27</v>
      </c>
      <c r="B32" s="19" t="e">
        <f>IF($A$4="",IF($B$14="Y",IF($B$10&lt;10,VLOOKUP($B$16,$Y$7:$Z$106,2),IF($B$10&lt;20,VLOOKUP($B$16,$AB$7:$AC$106,2),VLOOKUP($B$16,$AE$7:$AF$106,2))),IF($B$10&lt;10,VLOOKUP($B$16,$O$7:$P$106,2),IF($B$10&lt;20,VLOOKUP($B$16,$R$7:$S$106,2),VLOOKUP($B$16,$U$7:$V$106,2)))),"")</f>
        <v>#N/A</v>
      </c>
      <c r="D32" s="36"/>
      <c r="E32" s="12">
        <v>27</v>
      </c>
      <c r="I32" s="46">
        <v>30</v>
      </c>
      <c r="J32" s="58">
        <v>17</v>
      </c>
      <c r="K32" s="46">
        <v>1.1000000000000001</v>
      </c>
      <c r="L32" s="46">
        <v>1.2</v>
      </c>
      <c r="N32" s="46"/>
      <c r="O32" s="46">
        <v>25</v>
      </c>
      <c r="P32" s="46">
        <v>21</v>
      </c>
      <c r="R32" s="46">
        <v>25</v>
      </c>
      <c r="S32" s="46">
        <v>24</v>
      </c>
      <c r="U32" s="46">
        <v>25</v>
      </c>
      <c r="V32" s="46">
        <v>26</v>
      </c>
      <c r="X32" s="46"/>
      <c r="Y32" s="46">
        <v>25</v>
      </c>
      <c r="Z32" s="46">
        <v>22</v>
      </c>
      <c r="AB32" s="46">
        <v>25</v>
      </c>
      <c r="AC32" s="46">
        <v>25</v>
      </c>
      <c r="AE32" s="46">
        <v>25</v>
      </c>
      <c r="AF32" s="46">
        <v>27</v>
      </c>
    </row>
    <row r="33" spans="1:32">
      <c r="A33" s="33"/>
      <c r="B33" s="29"/>
      <c r="D33" s="36"/>
      <c r="E33" s="12">
        <v>28</v>
      </c>
      <c r="I33" s="46">
        <v>31</v>
      </c>
      <c r="J33" s="58">
        <v>17</v>
      </c>
      <c r="K33" s="46">
        <v>1.1000000000000001</v>
      </c>
      <c r="L33" s="46">
        <v>1.2</v>
      </c>
      <c r="N33" s="46"/>
      <c r="O33" s="46">
        <v>26</v>
      </c>
      <c r="P33" s="46">
        <v>22</v>
      </c>
      <c r="R33" s="46">
        <v>26</v>
      </c>
      <c r="S33" s="46">
        <v>24</v>
      </c>
      <c r="U33" s="46">
        <v>26</v>
      </c>
      <c r="V33" s="46">
        <v>26</v>
      </c>
      <c r="X33" s="46"/>
      <c r="Y33" s="46">
        <v>26</v>
      </c>
      <c r="Z33" s="46">
        <v>23</v>
      </c>
      <c r="AB33" s="46">
        <v>26</v>
      </c>
      <c r="AC33" s="46">
        <v>25</v>
      </c>
      <c r="AE33" s="46">
        <v>26</v>
      </c>
      <c r="AF33" s="46">
        <v>28</v>
      </c>
    </row>
    <row r="34" spans="1:32" ht="13.5" thickBot="1">
      <c r="A34" s="60" t="e">
        <f>IF($A$4="",IF($B$32="","",IF($B$32&lt;$B$30,"This R value does indicate significant heterogeneity.","This R value does not indicate significant heterogeneity.")),"")</f>
        <v>#N/A</v>
      </c>
      <c r="B34" s="31"/>
      <c r="D34" s="36"/>
      <c r="E34" s="12">
        <v>29</v>
      </c>
      <c r="I34" s="46">
        <v>32</v>
      </c>
      <c r="J34" s="58">
        <v>17</v>
      </c>
      <c r="K34" s="46">
        <v>1.1000000000000001</v>
      </c>
      <c r="L34" s="46">
        <v>1.2</v>
      </c>
      <c r="N34" s="46"/>
      <c r="O34" s="46">
        <v>27</v>
      </c>
      <c r="P34" s="46">
        <v>22</v>
      </c>
      <c r="R34" s="46">
        <v>27</v>
      </c>
      <c r="S34" s="46">
        <v>25</v>
      </c>
      <c r="U34" s="46">
        <v>27</v>
      </c>
      <c r="V34" s="46">
        <v>27</v>
      </c>
      <c r="X34" s="46"/>
      <c r="Y34" s="46">
        <v>27</v>
      </c>
      <c r="Z34" s="46">
        <v>23</v>
      </c>
      <c r="AB34" s="46">
        <v>27</v>
      </c>
      <c r="AC34" s="46">
        <v>26</v>
      </c>
      <c r="AE34" s="46">
        <v>27</v>
      </c>
      <c r="AF34" s="46">
        <v>28</v>
      </c>
    </row>
    <row r="35" spans="1:32">
      <c r="A35" s="21"/>
      <c r="B35" s="16"/>
      <c r="D35" s="36"/>
      <c r="E35" s="12">
        <v>30</v>
      </c>
      <c r="I35" s="46">
        <v>33</v>
      </c>
      <c r="J35" s="58">
        <v>17</v>
      </c>
      <c r="K35" s="46">
        <v>1.1000000000000001</v>
      </c>
      <c r="L35" s="46">
        <v>1.2</v>
      </c>
      <c r="N35" s="46"/>
      <c r="O35" s="46">
        <v>28</v>
      </c>
      <c r="P35" s="46">
        <v>22</v>
      </c>
      <c r="R35" s="46">
        <v>28</v>
      </c>
      <c r="S35" s="46">
        <v>25</v>
      </c>
      <c r="U35" s="46">
        <v>28</v>
      </c>
      <c r="V35" s="46">
        <v>27</v>
      </c>
      <c r="X35" s="46"/>
      <c r="Y35" s="46">
        <v>28</v>
      </c>
      <c r="Z35" s="46">
        <v>23</v>
      </c>
      <c r="AB35" s="46">
        <v>28</v>
      </c>
      <c r="AC35" s="46">
        <v>26</v>
      </c>
      <c r="AE35" s="46">
        <v>28</v>
      </c>
      <c r="AF35" s="46">
        <v>28</v>
      </c>
    </row>
    <row r="36" spans="1:32" ht="13.5" thickBot="1">
      <c r="D36" s="36"/>
      <c r="E36" s="12">
        <v>31</v>
      </c>
      <c r="I36" s="46">
        <v>34</v>
      </c>
      <c r="J36" s="58">
        <v>17</v>
      </c>
      <c r="K36" s="46">
        <v>1.1000000000000001</v>
      </c>
      <c r="L36" s="46">
        <v>1.2</v>
      </c>
      <c r="N36" s="46"/>
      <c r="O36" s="46">
        <v>29</v>
      </c>
      <c r="P36" s="46">
        <v>22</v>
      </c>
      <c r="R36" s="46">
        <v>29</v>
      </c>
      <c r="S36" s="46">
        <v>25</v>
      </c>
      <c r="U36" s="46">
        <v>29</v>
      </c>
      <c r="V36" s="46">
        <v>27</v>
      </c>
      <c r="X36" s="46"/>
      <c r="Y36" s="46">
        <v>29</v>
      </c>
      <c r="Z36" s="46">
        <v>23</v>
      </c>
      <c r="AB36" s="46">
        <v>29</v>
      </c>
      <c r="AC36" s="46">
        <v>26</v>
      </c>
      <c r="AE36" s="46">
        <v>29</v>
      </c>
      <c r="AF36" s="46">
        <v>29</v>
      </c>
    </row>
    <row r="37" spans="1:32" ht="13.5" thickBot="1">
      <c r="A37" s="17" t="s">
        <v>0</v>
      </c>
      <c r="D37" s="36"/>
      <c r="E37" s="12">
        <v>32</v>
      </c>
      <c r="I37" s="46">
        <v>35</v>
      </c>
      <c r="J37" s="58">
        <v>17</v>
      </c>
      <c r="K37" s="46">
        <v>1.1000000000000001</v>
      </c>
      <c r="L37" s="46">
        <v>1.2</v>
      </c>
      <c r="N37" s="46"/>
      <c r="O37" s="46">
        <v>30</v>
      </c>
      <c r="P37" s="46">
        <v>23</v>
      </c>
      <c r="R37" s="46">
        <v>30</v>
      </c>
      <c r="S37" s="46">
        <v>25</v>
      </c>
      <c r="U37" s="46">
        <v>30</v>
      </c>
      <c r="V37" s="46">
        <v>28</v>
      </c>
      <c r="X37" s="46"/>
      <c r="Y37" s="46">
        <v>30</v>
      </c>
      <c r="Z37" s="46">
        <v>24</v>
      </c>
      <c r="AB37" s="46">
        <v>30</v>
      </c>
      <c r="AC37" s="46">
        <v>26</v>
      </c>
      <c r="AE37" s="46">
        <v>30</v>
      </c>
      <c r="AF37" s="46">
        <v>29</v>
      </c>
    </row>
    <row r="38" spans="1:32">
      <c r="D38" s="36"/>
      <c r="E38" s="12">
        <v>33</v>
      </c>
      <c r="I38" s="46">
        <v>36</v>
      </c>
      <c r="J38" s="58">
        <v>18</v>
      </c>
      <c r="K38" s="46">
        <v>1.07</v>
      </c>
      <c r="L38" s="46">
        <v>1.1599999999999999</v>
      </c>
      <c r="N38" s="46"/>
      <c r="O38" s="46">
        <v>31</v>
      </c>
      <c r="P38" s="46">
        <v>23</v>
      </c>
      <c r="R38" s="46">
        <v>31</v>
      </c>
      <c r="S38" s="46">
        <v>26</v>
      </c>
      <c r="U38" s="46">
        <v>31</v>
      </c>
      <c r="V38" s="46">
        <v>28</v>
      </c>
      <c r="X38" s="46"/>
      <c r="Y38" s="46">
        <v>31</v>
      </c>
      <c r="Z38" s="46">
        <v>24</v>
      </c>
      <c r="AB38" s="46">
        <v>31</v>
      </c>
      <c r="AC38" s="46">
        <v>27</v>
      </c>
      <c r="AE38" s="46">
        <v>31</v>
      </c>
      <c r="AF38" s="46">
        <v>29</v>
      </c>
    </row>
    <row r="39" spans="1:32">
      <c r="B39" s="10"/>
      <c r="D39" s="36"/>
      <c r="E39" s="12">
        <v>34</v>
      </c>
      <c r="I39" s="46">
        <v>37</v>
      </c>
      <c r="J39" s="58">
        <v>18</v>
      </c>
      <c r="K39" s="46">
        <v>1.07</v>
      </c>
      <c r="L39" s="46">
        <v>1.1599999999999999</v>
      </c>
      <c r="N39" s="46"/>
      <c r="O39" s="46">
        <v>32</v>
      </c>
      <c r="P39" s="46">
        <v>23</v>
      </c>
      <c r="R39" s="46">
        <v>32</v>
      </c>
      <c r="S39" s="46">
        <v>26</v>
      </c>
      <c r="U39" s="46">
        <v>32</v>
      </c>
      <c r="V39" s="46">
        <v>28</v>
      </c>
      <c r="X39" s="46"/>
      <c r="Y39" s="46">
        <v>32</v>
      </c>
      <c r="Z39" s="46">
        <v>24</v>
      </c>
      <c r="AB39" s="46">
        <v>32</v>
      </c>
      <c r="AC39" s="46">
        <v>27</v>
      </c>
      <c r="AE39" s="46">
        <v>32</v>
      </c>
      <c r="AF39" s="46">
        <v>29</v>
      </c>
    </row>
    <row r="40" spans="1:32">
      <c r="D40" s="36"/>
      <c r="E40" s="12">
        <v>35</v>
      </c>
      <c r="I40" s="46">
        <v>38</v>
      </c>
      <c r="J40" s="58">
        <v>18</v>
      </c>
      <c r="K40" s="46">
        <v>1.07</v>
      </c>
      <c r="L40" s="46">
        <v>1.1599999999999999</v>
      </c>
      <c r="N40" s="46"/>
      <c r="O40" s="46">
        <v>33</v>
      </c>
      <c r="P40" s="46">
        <v>23</v>
      </c>
      <c r="R40" s="46">
        <v>33</v>
      </c>
      <c r="S40" s="46">
        <v>26</v>
      </c>
      <c r="U40" s="46">
        <v>33</v>
      </c>
      <c r="V40" s="46">
        <v>28</v>
      </c>
      <c r="X40" s="46"/>
      <c r="Y40" s="46">
        <v>33</v>
      </c>
      <c r="Z40" s="46">
        <v>24</v>
      </c>
      <c r="AB40" s="46">
        <v>33</v>
      </c>
      <c r="AC40" s="46">
        <v>27</v>
      </c>
      <c r="AE40" s="46">
        <v>33</v>
      </c>
      <c r="AF40" s="46">
        <v>30</v>
      </c>
    </row>
    <row r="41" spans="1:32">
      <c r="D41" s="36"/>
      <c r="E41" s="12">
        <v>36</v>
      </c>
      <c r="I41" s="46">
        <v>39</v>
      </c>
      <c r="J41" s="58">
        <v>18</v>
      </c>
      <c r="K41" s="46">
        <v>1.07</v>
      </c>
      <c r="L41" s="46">
        <v>1.1599999999999999</v>
      </c>
      <c r="N41" s="46"/>
      <c r="O41" s="46">
        <v>34</v>
      </c>
      <c r="P41" s="46">
        <v>23</v>
      </c>
      <c r="R41" s="46">
        <v>34</v>
      </c>
      <c r="S41" s="46">
        <v>26</v>
      </c>
      <c r="U41" s="46">
        <v>34</v>
      </c>
      <c r="V41" s="46">
        <v>29</v>
      </c>
      <c r="X41" s="46"/>
      <c r="Y41" s="46">
        <v>34</v>
      </c>
      <c r="Z41" s="46">
        <v>24</v>
      </c>
      <c r="AB41" s="46">
        <v>34</v>
      </c>
      <c r="AC41" s="46">
        <v>27</v>
      </c>
      <c r="AE41" s="46">
        <v>34</v>
      </c>
      <c r="AF41" s="46">
        <v>30</v>
      </c>
    </row>
    <row r="42" spans="1:32">
      <c r="D42" s="36"/>
      <c r="E42" s="12">
        <v>37</v>
      </c>
      <c r="I42" s="46">
        <v>40</v>
      </c>
      <c r="J42" s="58">
        <v>18</v>
      </c>
      <c r="K42" s="46">
        <v>1.07</v>
      </c>
      <c r="L42" s="46">
        <v>1.1599999999999999</v>
      </c>
      <c r="N42" s="46"/>
      <c r="O42" s="46">
        <v>35</v>
      </c>
      <c r="P42" s="46">
        <v>24</v>
      </c>
      <c r="R42" s="46">
        <v>35</v>
      </c>
      <c r="S42" s="46">
        <v>26</v>
      </c>
      <c r="U42" s="46">
        <v>35</v>
      </c>
      <c r="V42" s="46">
        <v>29</v>
      </c>
      <c r="X42" s="46"/>
      <c r="Y42" s="46">
        <v>35</v>
      </c>
      <c r="Z42" s="46">
        <v>25</v>
      </c>
      <c r="AB42" s="46">
        <v>35</v>
      </c>
      <c r="AC42" s="46">
        <v>27</v>
      </c>
      <c r="AE42" s="46">
        <v>35</v>
      </c>
      <c r="AF42" s="46">
        <v>30</v>
      </c>
    </row>
    <row r="43" spans="1:32">
      <c r="D43" s="36"/>
      <c r="E43" s="12">
        <v>38</v>
      </c>
      <c r="I43" s="46">
        <v>41</v>
      </c>
      <c r="J43" s="58">
        <v>18</v>
      </c>
      <c r="K43" s="46">
        <v>1.07</v>
      </c>
      <c r="L43" s="46">
        <v>1.1599999999999999</v>
      </c>
      <c r="N43" s="46"/>
      <c r="O43" s="46">
        <v>36</v>
      </c>
      <c r="P43" s="46">
        <v>24</v>
      </c>
      <c r="R43" s="46">
        <v>36</v>
      </c>
      <c r="S43" s="46">
        <v>26</v>
      </c>
      <c r="U43" s="46">
        <v>36</v>
      </c>
      <c r="V43" s="46">
        <v>29</v>
      </c>
      <c r="X43" s="46"/>
      <c r="Y43" s="46">
        <v>36</v>
      </c>
      <c r="Z43" s="46">
        <v>25</v>
      </c>
      <c r="AB43" s="46">
        <v>36</v>
      </c>
      <c r="AC43" s="46">
        <v>28</v>
      </c>
      <c r="AE43" s="46">
        <v>36</v>
      </c>
      <c r="AF43" s="46">
        <v>30</v>
      </c>
    </row>
    <row r="44" spans="1:32">
      <c r="D44" s="36"/>
      <c r="E44" s="12">
        <v>39</v>
      </c>
      <c r="I44" s="46">
        <v>42</v>
      </c>
      <c r="J44" s="58">
        <v>18</v>
      </c>
      <c r="K44" s="46">
        <v>1.07</v>
      </c>
      <c r="L44" s="46">
        <v>1.1599999999999999</v>
      </c>
      <c r="N44" s="46"/>
      <c r="O44" s="46">
        <v>37</v>
      </c>
      <c r="P44" s="46">
        <v>24</v>
      </c>
      <c r="R44" s="46">
        <v>37</v>
      </c>
      <c r="S44" s="46">
        <v>27</v>
      </c>
      <c r="U44" s="46">
        <v>37</v>
      </c>
      <c r="V44" s="46">
        <v>29</v>
      </c>
      <c r="X44" s="46"/>
      <c r="Y44" s="46">
        <v>37</v>
      </c>
      <c r="Z44" s="46">
        <v>25</v>
      </c>
      <c r="AB44" s="46">
        <v>37</v>
      </c>
      <c r="AC44" s="46">
        <v>28</v>
      </c>
      <c r="AE44" s="46">
        <v>37</v>
      </c>
      <c r="AF44" s="46">
        <v>30</v>
      </c>
    </row>
    <row r="45" spans="1:32">
      <c r="D45" s="36"/>
      <c r="E45" s="12">
        <v>40</v>
      </c>
      <c r="I45" s="46">
        <v>43</v>
      </c>
      <c r="J45" s="58">
        <v>18</v>
      </c>
      <c r="K45" s="46">
        <v>1.07</v>
      </c>
      <c r="L45" s="46">
        <v>1.1599999999999999</v>
      </c>
      <c r="N45" s="46"/>
      <c r="O45" s="46">
        <v>38</v>
      </c>
      <c r="P45" s="46">
        <v>24</v>
      </c>
      <c r="R45" s="46">
        <v>38</v>
      </c>
      <c r="S45" s="46">
        <v>27</v>
      </c>
      <c r="U45" s="46">
        <v>38</v>
      </c>
      <c r="V45" s="46">
        <v>29</v>
      </c>
      <c r="X45" s="46"/>
      <c r="Y45" s="46">
        <v>38</v>
      </c>
      <c r="Z45" s="46">
        <v>25</v>
      </c>
      <c r="AB45" s="46">
        <v>38</v>
      </c>
      <c r="AC45" s="46">
        <v>28</v>
      </c>
      <c r="AE45" s="46">
        <v>38</v>
      </c>
      <c r="AF45" s="46">
        <v>31</v>
      </c>
    </row>
    <row r="46" spans="1:32">
      <c r="D46" s="36"/>
      <c r="E46" s="12">
        <v>41</v>
      </c>
      <c r="I46" s="46">
        <v>44</v>
      </c>
      <c r="J46" s="58">
        <v>18</v>
      </c>
      <c r="K46" s="46">
        <v>1.07</v>
      </c>
      <c r="L46" s="46">
        <v>1.1599999999999999</v>
      </c>
      <c r="N46" s="46"/>
      <c r="O46" s="46">
        <v>39</v>
      </c>
      <c r="P46" s="46">
        <v>24</v>
      </c>
      <c r="R46" s="46">
        <v>39</v>
      </c>
      <c r="S46" s="46">
        <v>27</v>
      </c>
      <c r="U46" s="46">
        <v>39</v>
      </c>
      <c r="V46" s="46">
        <v>29</v>
      </c>
      <c r="X46" s="46"/>
      <c r="Y46" s="46">
        <v>39</v>
      </c>
      <c r="Z46" s="46">
        <v>25</v>
      </c>
      <c r="AB46" s="46">
        <v>39</v>
      </c>
      <c r="AC46" s="46">
        <v>28</v>
      </c>
      <c r="AE46" s="46">
        <v>39</v>
      </c>
      <c r="AF46" s="46">
        <v>31</v>
      </c>
    </row>
    <row r="47" spans="1:32">
      <c r="D47" s="36"/>
      <c r="E47" s="12">
        <v>42</v>
      </c>
      <c r="I47" s="46">
        <v>45</v>
      </c>
      <c r="J47" s="58">
        <v>18</v>
      </c>
      <c r="K47" s="46">
        <v>1.07</v>
      </c>
      <c r="L47" s="46">
        <v>1.1599999999999999</v>
      </c>
      <c r="N47" s="46"/>
      <c r="O47" s="46">
        <v>40</v>
      </c>
      <c r="P47" s="46">
        <v>24</v>
      </c>
      <c r="R47" s="46">
        <v>40</v>
      </c>
      <c r="S47" s="46">
        <v>27</v>
      </c>
      <c r="U47" s="46">
        <v>40</v>
      </c>
      <c r="V47" s="46">
        <v>30</v>
      </c>
      <c r="X47" s="46"/>
      <c r="Y47" s="46">
        <v>40</v>
      </c>
      <c r="Z47" s="46">
        <v>25</v>
      </c>
      <c r="AB47" s="46">
        <v>40</v>
      </c>
      <c r="AC47" s="46">
        <v>28</v>
      </c>
      <c r="AE47" s="46">
        <v>40</v>
      </c>
      <c r="AF47" s="46">
        <v>31</v>
      </c>
    </row>
    <row r="48" spans="1:32">
      <c r="D48" s="36"/>
      <c r="E48" s="12">
        <v>43</v>
      </c>
      <c r="I48" s="46">
        <v>46</v>
      </c>
      <c r="J48" s="58">
        <v>18</v>
      </c>
      <c r="K48" s="46">
        <v>1.07</v>
      </c>
      <c r="L48" s="46">
        <v>1.1599999999999999</v>
      </c>
      <c r="N48" s="46"/>
      <c r="O48" s="46">
        <v>41</v>
      </c>
      <c r="P48" s="46">
        <v>24</v>
      </c>
      <c r="R48" s="46">
        <v>41</v>
      </c>
      <c r="S48" s="46">
        <v>27</v>
      </c>
      <c r="U48" s="46">
        <v>41</v>
      </c>
      <c r="V48" s="46">
        <v>30</v>
      </c>
      <c r="X48" s="46"/>
      <c r="Y48" s="46">
        <v>41</v>
      </c>
      <c r="Z48" s="46">
        <v>25</v>
      </c>
      <c r="AB48" s="46">
        <v>41</v>
      </c>
      <c r="AC48" s="46">
        <v>28</v>
      </c>
      <c r="AE48" s="46">
        <v>41</v>
      </c>
      <c r="AF48" s="46">
        <v>31</v>
      </c>
    </row>
    <row r="49" spans="4:32">
      <c r="D49" s="36"/>
      <c r="E49" s="12">
        <v>44</v>
      </c>
      <c r="I49" s="46">
        <v>47</v>
      </c>
      <c r="J49" s="58">
        <v>18</v>
      </c>
      <c r="K49" s="46">
        <v>1.07</v>
      </c>
      <c r="L49" s="46">
        <v>1.1599999999999999</v>
      </c>
      <c r="N49" s="46"/>
      <c r="O49" s="46">
        <v>42</v>
      </c>
      <c r="P49" s="46">
        <v>24</v>
      </c>
      <c r="R49" s="46">
        <v>42</v>
      </c>
      <c r="S49" s="46">
        <v>27</v>
      </c>
      <c r="U49" s="46">
        <v>42</v>
      </c>
      <c r="V49" s="46">
        <v>30</v>
      </c>
      <c r="X49" s="46"/>
      <c r="Y49" s="46">
        <v>42</v>
      </c>
      <c r="Z49" s="46">
        <v>25</v>
      </c>
      <c r="AB49" s="46">
        <v>42</v>
      </c>
      <c r="AC49" s="46">
        <v>28</v>
      </c>
      <c r="AE49" s="46">
        <v>42</v>
      </c>
      <c r="AF49" s="46">
        <v>31</v>
      </c>
    </row>
    <row r="50" spans="4:32">
      <c r="D50" s="36"/>
      <c r="E50" s="12">
        <v>45</v>
      </c>
      <c r="I50" s="46">
        <v>48</v>
      </c>
      <c r="J50" s="58">
        <v>18</v>
      </c>
      <c r="K50" s="46">
        <v>1.07</v>
      </c>
      <c r="L50" s="46">
        <v>1.1599999999999999</v>
      </c>
      <c r="N50" s="46"/>
      <c r="O50" s="46">
        <v>43</v>
      </c>
      <c r="P50" s="46">
        <v>24</v>
      </c>
      <c r="R50" s="46">
        <v>43</v>
      </c>
      <c r="S50" s="46">
        <v>27</v>
      </c>
      <c r="U50" s="46">
        <v>43</v>
      </c>
      <c r="V50" s="46">
        <v>30</v>
      </c>
      <c r="X50" s="46"/>
      <c r="Y50" s="46">
        <v>43</v>
      </c>
      <c r="Z50" s="46">
        <v>25</v>
      </c>
      <c r="AB50" s="46">
        <v>43</v>
      </c>
      <c r="AC50" s="46">
        <v>28</v>
      </c>
      <c r="AE50" s="46">
        <v>43</v>
      </c>
      <c r="AF50" s="46">
        <v>31</v>
      </c>
    </row>
    <row r="51" spans="4:32">
      <c r="D51" s="36"/>
      <c r="E51" s="12">
        <v>46</v>
      </c>
      <c r="I51" s="46">
        <v>49</v>
      </c>
      <c r="J51" s="58">
        <v>18</v>
      </c>
      <c r="K51" s="46">
        <v>1.07</v>
      </c>
      <c r="L51" s="46">
        <v>1.1599999999999999</v>
      </c>
      <c r="N51" s="46"/>
      <c r="O51" s="46">
        <v>44</v>
      </c>
      <c r="P51" s="46">
        <v>24</v>
      </c>
      <c r="R51" s="46">
        <v>44</v>
      </c>
      <c r="S51" s="46">
        <v>27</v>
      </c>
      <c r="U51" s="46">
        <v>44</v>
      </c>
      <c r="V51" s="46">
        <v>30</v>
      </c>
      <c r="X51" s="46"/>
      <c r="Y51" s="46">
        <v>44</v>
      </c>
      <c r="Z51" s="46">
        <v>26</v>
      </c>
      <c r="AB51" s="46">
        <v>44</v>
      </c>
      <c r="AC51" s="46">
        <v>29</v>
      </c>
      <c r="AE51" s="46">
        <v>44</v>
      </c>
      <c r="AF51" s="46">
        <v>31</v>
      </c>
    </row>
    <row r="52" spans="4:32">
      <c r="D52" s="36"/>
      <c r="E52" s="12">
        <v>47</v>
      </c>
      <c r="I52" s="46">
        <v>50</v>
      </c>
      <c r="J52" s="58">
        <v>20</v>
      </c>
      <c r="K52" s="46">
        <v>0.99</v>
      </c>
      <c r="L52" s="46">
        <v>1.0900000000000001</v>
      </c>
      <c r="N52" s="46"/>
      <c r="O52" s="46">
        <v>45</v>
      </c>
      <c r="P52" s="46">
        <v>25</v>
      </c>
      <c r="R52" s="46">
        <v>45</v>
      </c>
      <c r="S52" s="46">
        <v>27</v>
      </c>
      <c r="U52" s="46">
        <v>45</v>
      </c>
      <c r="V52" s="46">
        <v>30</v>
      </c>
      <c r="X52" s="46"/>
      <c r="Y52" s="46">
        <v>45</v>
      </c>
      <c r="Z52" s="46">
        <v>26</v>
      </c>
      <c r="AB52" s="46">
        <v>45</v>
      </c>
      <c r="AC52" s="46">
        <v>29</v>
      </c>
      <c r="AE52" s="46">
        <v>45</v>
      </c>
      <c r="AF52" s="46">
        <v>31</v>
      </c>
    </row>
    <row r="53" spans="4:32">
      <c r="D53" s="36"/>
      <c r="E53" s="12">
        <v>48</v>
      </c>
      <c r="N53" s="46"/>
      <c r="O53" s="46">
        <v>46</v>
      </c>
      <c r="P53" s="46">
        <v>25</v>
      </c>
      <c r="R53" s="46">
        <v>46</v>
      </c>
      <c r="S53" s="46">
        <v>27</v>
      </c>
      <c r="U53" s="46">
        <v>46</v>
      </c>
      <c r="V53" s="46">
        <v>30</v>
      </c>
      <c r="X53" s="46"/>
      <c r="Y53" s="46">
        <v>46</v>
      </c>
      <c r="Z53" s="46">
        <v>26</v>
      </c>
      <c r="AB53" s="46">
        <v>46</v>
      </c>
      <c r="AC53" s="46">
        <v>29</v>
      </c>
      <c r="AE53" s="46">
        <v>46</v>
      </c>
      <c r="AF53" s="46">
        <v>31</v>
      </c>
    </row>
    <row r="54" spans="4:32">
      <c r="D54" s="36"/>
      <c r="E54" s="12">
        <v>49</v>
      </c>
      <c r="N54" s="46"/>
      <c r="O54" s="46">
        <v>47</v>
      </c>
      <c r="P54" s="46">
        <v>25</v>
      </c>
      <c r="R54" s="46">
        <v>47</v>
      </c>
      <c r="S54" s="46">
        <v>28</v>
      </c>
      <c r="U54" s="46">
        <v>47</v>
      </c>
      <c r="V54" s="46">
        <v>30</v>
      </c>
      <c r="X54" s="46"/>
      <c r="Y54" s="46">
        <v>47</v>
      </c>
      <c r="Z54" s="46">
        <v>26</v>
      </c>
      <c r="AB54" s="46">
        <v>47</v>
      </c>
      <c r="AC54" s="46">
        <v>29</v>
      </c>
      <c r="AE54" s="46">
        <v>47</v>
      </c>
      <c r="AF54" s="46">
        <v>31</v>
      </c>
    </row>
    <row r="55" spans="4:32">
      <c r="D55" s="36"/>
      <c r="E55" s="12">
        <v>50</v>
      </c>
      <c r="N55" s="46"/>
      <c r="O55" s="46">
        <v>48</v>
      </c>
      <c r="P55" s="46">
        <v>25</v>
      </c>
      <c r="R55" s="46">
        <v>48</v>
      </c>
      <c r="S55" s="46">
        <v>28</v>
      </c>
      <c r="U55" s="46">
        <v>48</v>
      </c>
      <c r="V55" s="46">
        <v>30</v>
      </c>
      <c r="X55" s="46"/>
      <c r="Y55" s="46">
        <v>48</v>
      </c>
      <c r="Z55" s="46">
        <v>26</v>
      </c>
      <c r="AB55" s="46">
        <v>48</v>
      </c>
      <c r="AC55" s="46">
        <v>29</v>
      </c>
      <c r="AE55" s="46">
        <v>48</v>
      </c>
      <c r="AF55" s="46">
        <v>31</v>
      </c>
    </row>
    <row r="56" spans="4:32">
      <c r="D56" s="36"/>
      <c r="E56" s="12">
        <v>51</v>
      </c>
      <c r="N56" s="46"/>
      <c r="O56" s="46">
        <v>49</v>
      </c>
      <c r="P56" s="46">
        <v>25</v>
      </c>
      <c r="R56" s="46">
        <v>49</v>
      </c>
      <c r="S56" s="46">
        <v>28</v>
      </c>
      <c r="U56" s="46">
        <v>49</v>
      </c>
      <c r="V56" s="46">
        <v>30</v>
      </c>
      <c r="X56" s="46"/>
      <c r="Y56" s="46">
        <v>49</v>
      </c>
      <c r="Z56" s="46">
        <v>26</v>
      </c>
      <c r="AB56" s="46">
        <v>49</v>
      </c>
      <c r="AC56" s="46">
        <v>29</v>
      </c>
      <c r="AE56" s="46">
        <v>49</v>
      </c>
      <c r="AF56" s="46">
        <v>31</v>
      </c>
    </row>
    <row r="57" spans="4:32">
      <c r="D57" s="36"/>
      <c r="E57" s="12">
        <v>52</v>
      </c>
      <c r="N57" s="46"/>
      <c r="O57" s="46">
        <v>50</v>
      </c>
      <c r="P57" s="46">
        <v>25</v>
      </c>
      <c r="R57" s="46">
        <v>50</v>
      </c>
      <c r="S57" s="46">
        <v>28</v>
      </c>
      <c r="U57" s="46">
        <v>50</v>
      </c>
      <c r="V57" s="46">
        <v>30</v>
      </c>
      <c r="X57" s="46"/>
      <c r="Y57" s="46">
        <v>50</v>
      </c>
      <c r="Z57" s="46">
        <v>26</v>
      </c>
      <c r="AB57" s="46">
        <v>50</v>
      </c>
      <c r="AC57" s="46">
        <v>29</v>
      </c>
      <c r="AE57" s="46">
        <v>50</v>
      </c>
      <c r="AF57" s="46">
        <v>31</v>
      </c>
    </row>
    <row r="58" spans="4:32">
      <c r="D58" s="36"/>
      <c r="E58" s="12">
        <v>53</v>
      </c>
      <c r="N58" s="46"/>
      <c r="O58" s="46">
        <v>51</v>
      </c>
      <c r="P58" s="46">
        <v>25</v>
      </c>
      <c r="R58" s="46">
        <v>51</v>
      </c>
      <c r="S58" s="46">
        <v>28</v>
      </c>
      <c r="U58" s="46">
        <v>51</v>
      </c>
      <c r="V58" s="46">
        <v>30</v>
      </c>
      <c r="X58" s="46"/>
      <c r="Y58" s="46">
        <v>51</v>
      </c>
      <c r="Z58" s="46">
        <v>26</v>
      </c>
      <c r="AB58" s="46">
        <v>51</v>
      </c>
      <c r="AC58" s="46">
        <v>29</v>
      </c>
      <c r="AE58" s="46">
        <v>51</v>
      </c>
      <c r="AF58" s="46">
        <v>31</v>
      </c>
    </row>
    <row r="59" spans="4:32">
      <c r="D59" s="36"/>
      <c r="E59" s="12">
        <v>54</v>
      </c>
      <c r="N59" s="46"/>
      <c r="O59" s="46">
        <v>52</v>
      </c>
      <c r="P59" s="46">
        <v>25</v>
      </c>
      <c r="R59" s="46">
        <v>52</v>
      </c>
      <c r="S59" s="46">
        <v>28</v>
      </c>
      <c r="U59" s="46">
        <v>52</v>
      </c>
      <c r="V59" s="46">
        <v>30</v>
      </c>
      <c r="X59" s="46"/>
      <c r="Y59" s="46">
        <v>52</v>
      </c>
      <c r="Z59" s="46">
        <v>26</v>
      </c>
      <c r="AB59" s="46">
        <v>52</v>
      </c>
      <c r="AC59" s="46">
        <v>29</v>
      </c>
      <c r="AE59" s="46">
        <v>52</v>
      </c>
      <c r="AF59" s="46">
        <v>31</v>
      </c>
    </row>
    <row r="60" spans="4:32">
      <c r="D60" s="36"/>
      <c r="E60" s="12">
        <v>55</v>
      </c>
      <c r="N60" s="46"/>
      <c r="O60" s="46">
        <v>53</v>
      </c>
      <c r="P60" s="46">
        <v>25</v>
      </c>
      <c r="R60" s="46">
        <v>53</v>
      </c>
      <c r="S60" s="46">
        <v>28</v>
      </c>
      <c r="U60" s="46">
        <v>53</v>
      </c>
      <c r="V60" s="46">
        <v>30</v>
      </c>
      <c r="X60" s="46"/>
      <c r="Y60" s="46">
        <v>53</v>
      </c>
      <c r="Z60" s="46">
        <v>26</v>
      </c>
      <c r="AB60" s="46">
        <v>53</v>
      </c>
      <c r="AC60" s="46">
        <v>29</v>
      </c>
      <c r="AE60" s="46">
        <v>53</v>
      </c>
      <c r="AF60" s="46">
        <v>31</v>
      </c>
    </row>
    <row r="61" spans="4:32">
      <c r="D61" s="36"/>
      <c r="E61" s="12">
        <v>56</v>
      </c>
      <c r="N61" s="46"/>
      <c r="O61" s="46">
        <v>54</v>
      </c>
      <c r="P61" s="46">
        <v>25</v>
      </c>
      <c r="R61" s="46">
        <v>54</v>
      </c>
      <c r="S61" s="46">
        <v>27</v>
      </c>
      <c r="U61" s="46">
        <v>54</v>
      </c>
      <c r="V61" s="46">
        <v>30</v>
      </c>
      <c r="X61" s="46"/>
      <c r="Y61" s="46">
        <v>54</v>
      </c>
      <c r="Z61" s="46">
        <v>26</v>
      </c>
      <c r="AB61" s="46">
        <v>54</v>
      </c>
      <c r="AC61" s="46">
        <v>29</v>
      </c>
      <c r="AE61" s="46">
        <v>54</v>
      </c>
      <c r="AF61" s="46">
        <v>31</v>
      </c>
    </row>
    <row r="62" spans="4:32">
      <c r="D62" s="36"/>
      <c r="E62" s="12">
        <v>57</v>
      </c>
      <c r="N62" s="46"/>
      <c r="O62" s="46">
        <v>55</v>
      </c>
      <c r="P62" s="46">
        <v>25</v>
      </c>
      <c r="R62" s="46">
        <v>55</v>
      </c>
      <c r="S62" s="46">
        <v>27</v>
      </c>
      <c r="U62" s="46">
        <v>55</v>
      </c>
      <c r="V62" s="46">
        <v>30</v>
      </c>
      <c r="X62" s="46"/>
      <c r="Y62" s="46">
        <v>55</v>
      </c>
      <c r="Z62" s="46">
        <v>26</v>
      </c>
      <c r="AB62" s="46">
        <v>55</v>
      </c>
      <c r="AC62" s="46">
        <v>29</v>
      </c>
      <c r="AE62" s="46">
        <v>55</v>
      </c>
      <c r="AF62" s="46">
        <v>31</v>
      </c>
    </row>
    <row r="63" spans="4:32">
      <c r="D63" s="36"/>
      <c r="E63" s="12">
        <v>58</v>
      </c>
      <c r="N63" s="46"/>
      <c r="O63" s="46">
        <v>56</v>
      </c>
      <c r="P63" s="46">
        <v>24</v>
      </c>
      <c r="R63" s="46">
        <v>56</v>
      </c>
      <c r="S63" s="46">
        <v>27</v>
      </c>
      <c r="U63" s="46">
        <v>56</v>
      </c>
      <c r="V63" s="46">
        <v>30</v>
      </c>
      <c r="X63" s="46"/>
      <c r="Y63" s="46">
        <v>56</v>
      </c>
      <c r="Z63" s="46">
        <v>26</v>
      </c>
      <c r="AB63" s="46">
        <v>56</v>
      </c>
      <c r="AC63" s="46">
        <v>29</v>
      </c>
      <c r="AE63" s="46">
        <v>56</v>
      </c>
      <c r="AF63" s="46">
        <v>31</v>
      </c>
    </row>
    <row r="64" spans="4:32">
      <c r="D64" s="36"/>
      <c r="E64" s="12">
        <v>59</v>
      </c>
      <c r="N64" s="46"/>
      <c r="O64" s="46">
        <v>57</v>
      </c>
      <c r="P64" s="46">
        <v>24</v>
      </c>
      <c r="R64" s="46">
        <v>57</v>
      </c>
      <c r="S64" s="46">
        <v>27</v>
      </c>
      <c r="U64" s="46">
        <v>57</v>
      </c>
      <c r="V64" s="46">
        <v>30</v>
      </c>
      <c r="X64" s="46"/>
      <c r="Y64" s="46">
        <v>57</v>
      </c>
      <c r="Z64" s="46">
        <v>25</v>
      </c>
      <c r="AB64" s="46">
        <v>57</v>
      </c>
      <c r="AC64" s="46">
        <v>28</v>
      </c>
      <c r="AE64" s="46">
        <v>57</v>
      </c>
      <c r="AF64" s="46">
        <v>31</v>
      </c>
    </row>
    <row r="65" spans="4:32">
      <c r="D65" s="36"/>
      <c r="E65" s="12">
        <v>60</v>
      </c>
      <c r="N65" s="46"/>
      <c r="O65" s="46">
        <v>58</v>
      </c>
      <c r="P65" s="46">
        <v>24</v>
      </c>
      <c r="R65" s="46">
        <v>58</v>
      </c>
      <c r="S65" s="46">
        <v>27</v>
      </c>
      <c r="U65" s="46">
        <v>58</v>
      </c>
      <c r="V65" s="46">
        <v>30</v>
      </c>
      <c r="X65" s="46"/>
      <c r="Y65" s="46">
        <v>58</v>
      </c>
      <c r="Z65" s="46">
        <v>25</v>
      </c>
      <c r="AB65" s="46">
        <v>58</v>
      </c>
      <c r="AC65" s="46">
        <v>28</v>
      </c>
      <c r="AE65" s="46">
        <v>58</v>
      </c>
      <c r="AF65" s="46">
        <v>31</v>
      </c>
    </row>
    <row r="66" spans="4:32">
      <c r="D66" s="36"/>
      <c r="E66" s="12">
        <v>61</v>
      </c>
      <c r="N66" s="46"/>
      <c r="O66" s="46">
        <v>59</v>
      </c>
      <c r="P66" s="46">
        <v>24</v>
      </c>
      <c r="R66" s="46">
        <v>59</v>
      </c>
      <c r="S66" s="46">
        <v>27</v>
      </c>
      <c r="U66" s="46">
        <v>59</v>
      </c>
      <c r="V66" s="46">
        <v>30</v>
      </c>
      <c r="X66" s="46"/>
      <c r="Y66" s="46">
        <v>59</v>
      </c>
      <c r="Z66" s="46">
        <v>25</v>
      </c>
      <c r="AB66" s="46">
        <v>59</v>
      </c>
      <c r="AC66" s="46">
        <v>28</v>
      </c>
      <c r="AE66" s="46">
        <v>59</v>
      </c>
      <c r="AF66" s="46">
        <v>31</v>
      </c>
    </row>
    <row r="67" spans="4:32">
      <c r="D67" s="36"/>
      <c r="E67" s="12">
        <v>62</v>
      </c>
      <c r="N67" s="46"/>
      <c r="O67" s="46">
        <v>60</v>
      </c>
      <c r="P67" s="46">
        <v>24</v>
      </c>
      <c r="R67" s="46">
        <v>60</v>
      </c>
      <c r="S67" s="46">
        <v>27</v>
      </c>
      <c r="U67" s="46">
        <v>60</v>
      </c>
      <c r="V67" s="46">
        <v>30</v>
      </c>
      <c r="X67" s="46"/>
      <c r="Y67" s="46">
        <v>60</v>
      </c>
      <c r="Z67" s="46">
        <v>25</v>
      </c>
      <c r="AB67" s="46">
        <v>60</v>
      </c>
      <c r="AC67" s="46">
        <v>28</v>
      </c>
      <c r="AE67" s="46">
        <v>60</v>
      </c>
      <c r="AF67" s="46">
        <v>31</v>
      </c>
    </row>
    <row r="68" spans="4:32">
      <c r="D68" s="36"/>
      <c r="E68" s="12">
        <v>63</v>
      </c>
      <c r="N68" s="46"/>
      <c r="O68" s="46">
        <v>61</v>
      </c>
      <c r="P68" s="46">
        <v>24</v>
      </c>
      <c r="R68" s="46">
        <v>61</v>
      </c>
      <c r="S68" s="46">
        <v>27</v>
      </c>
      <c r="U68" s="46">
        <v>61</v>
      </c>
      <c r="V68" s="46">
        <v>29</v>
      </c>
      <c r="X68" s="46"/>
      <c r="Y68" s="46">
        <v>61</v>
      </c>
      <c r="Z68" s="46">
        <v>25</v>
      </c>
      <c r="AB68" s="46">
        <v>61</v>
      </c>
      <c r="AC68" s="46">
        <v>28</v>
      </c>
      <c r="AE68" s="46">
        <v>61</v>
      </c>
      <c r="AF68" s="46">
        <v>31</v>
      </c>
    </row>
    <row r="69" spans="4:32">
      <c r="D69" s="36"/>
      <c r="E69" s="12">
        <v>64</v>
      </c>
      <c r="N69" s="46"/>
      <c r="O69" s="46">
        <v>62</v>
      </c>
      <c r="P69" s="46">
        <v>24</v>
      </c>
      <c r="R69" s="46">
        <v>62</v>
      </c>
      <c r="S69" s="46">
        <v>27</v>
      </c>
      <c r="U69" s="46">
        <v>62</v>
      </c>
      <c r="V69" s="46">
        <v>29</v>
      </c>
      <c r="X69" s="46"/>
      <c r="Y69" s="46">
        <v>62</v>
      </c>
      <c r="Z69" s="46">
        <v>25</v>
      </c>
      <c r="AB69" s="46">
        <v>62</v>
      </c>
      <c r="AC69" s="46">
        <v>28</v>
      </c>
      <c r="AE69" s="46">
        <v>62</v>
      </c>
      <c r="AF69" s="46">
        <v>31</v>
      </c>
    </row>
    <row r="70" spans="4:32">
      <c r="D70" s="36"/>
      <c r="E70" s="12">
        <v>65</v>
      </c>
      <c r="N70" s="46"/>
      <c r="O70" s="46">
        <v>63</v>
      </c>
      <c r="P70" s="46">
        <v>24</v>
      </c>
      <c r="R70" s="46">
        <v>63</v>
      </c>
      <c r="S70" s="46">
        <v>27</v>
      </c>
      <c r="U70" s="46">
        <v>63</v>
      </c>
      <c r="V70" s="46">
        <v>29</v>
      </c>
      <c r="X70" s="46"/>
      <c r="Y70" s="46">
        <v>63</v>
      </c>
      <c r="Z70" s="46">
        <v>25</v>
      </c>
      <c r="AB70" s="46">
        <v>63</v>
      </c>
      <c r="AC70" s="46">
        <v>28</v>
      </c>
      <c r="AE70" s="46">
        <v>63</v>
      </c>
      <c r="AF70" s="46">
        <v>30</v>
      </c>
    </row>
    <row r="71" spans="4:32">
      <c r="D71" s="36"/>
      <c r="E71" s="12">
        <v>66</v>
      </c>
      <c r="N71" s="46"/>
      <c r="O71" s="46">
        <v>64</v>
      </c>
      <c r="P71" s="46">
        <v>24</v>
      </c>
      <c r="R71" s="46">
        <v>64</v>
      </c>
      <c r="S71" s="46">
        <v>26</v>
      </c>
      <c r="U71" s="46">
        <v>64</v>
      </c>
      <c r="V71" s="46">
        <v>29</v>
      </c>
      <c r="X71" s="46"/>
      <c r="Y71" s="46">
        <v>64</v>
      </c>
      <c r="Z71" s="46">
        <v>25</v>
      </c>
      <c r="AB71" s="46">
        <v>64</v>
      </c>
      <c r="AC71" s="46">
        <v>28</v>
      </c>
      <c r="AE71" s="46">
        <v>64</v>
      </c>
      <c r="AF71" s="46">
        <v>30</v>
      </c>
    </row>
    <row r="72" spans="4:32">
      <c r="D72" s="36"/>
      <c r="E72" s="12">
        <v>67</v>
      </c>
      <c r="N72" s="46"/>
      <c r="O72" s="46">
        <v>65</v>
      </c>
      <c r="P72" s="46">
        <v>24</v>
      </c>
      <c r="R72" s="46">
        <v>65</v>
      </c>
      <c r="S72" s="46">
        <v>26</v>
      </c>
      <c r="U72" s="46">
        <v>65</v>
      </c>
      <c r="V72" s="46">
        <v>29</v>
      </c>
      <c r="X72" s="46"/>
      <c r="Y72" s="46">
        <v>65</v>
      </c>
      <c r="Z72" s="46">
        <v>25</v>
      </c>
      <c r="AB72" s="46">
        <v>65</v>
      </c>
      <c r="AC72" s="46">
        <v>27</v>
      </c>
      <c r="AE72" s="46">
        <v>65</v>
      </c>
      <c r="AF72" s="46">
        <v>30</v>
      </c>
    </row>
    <row r="73" spans="4:32">
      <c r="D73" s="36"/>
      <c r="E73" s="12">
        <v>68</v>
      </c>
      <c r="N73" s="46"/>
      <c r="O73" s="46">
        <v>66</v>
      </c>
      <c r="P73" s="46">
        <v>23</v>
      </c>
      <c r="R73" s="46">
        <v>66</v>
      </c>
      <c r="S73" s="46">
        <v>26</v>
      </c>
      <c r="U73" s="46">
        <v>66</v>
      </c>
      <c r="V73" s="46">
        <v>29</v>
      </c>
      <c r="X73" s="46"/>
      <c r="Y73" s="46">
        <v>66</v>
      </c>
      <c r="Z73" s="46">
        <v>24</v>
      </c>
      <c r="AB73" s="46">
        <v>66</v>
      </c>
      <c r="AC73" s="46">
        <v>27</v>
      </c>
      <c r="AE73" s="46">
        <v>66</v>
      </c>
      <c r="AF73" s="46">
        <v>30</v>
      </c>
    </row>
    <row r="74" spans="4:32">
      <c r="D74" s="36"/>
      <c r="E74" s="12">
        <v>69</v>
      </c>
      <c r="N74" s="46"/>
      <c r="O74" s="46">
        <v>67</v>
      </c>
      <c r="P74" s="46">
        <v>23</v>
      </c>
      <c r="R74" s="46">
        <v>67</v>
      </c>
      <c r="S74" s="46">
        <v>26</v>
      </c>
      <c r="U74" s="46">
        <v>67</v>
      </c>
      <c r="V74" s="46">
        <v>28</v>
      </c>
      <c r="X74" s="46"/>
      <c r="Y74" s="46">
        <v>67</v>
      </c>
      <c r="Z74" s="46">
        <v>24</v>
      </c>
      <c r="AB74" s="46">
        <v>67</v>
      </c>
      <c r="AC74" s="46">
        <v>27</v>
      </c>
      <c r="AE74" s="46">
        <v>67</v>
      </c>
      <c r="AF74" s="46">
        <v>30</v>
      </c>
    </row>
    <row r="75" spans="4:32">
      <c r="D75" s="36"/>
      <c r="E75" s="12">
        <v>70</v>
      </c>
      <c r="N75" s="46"/>
      <c r="O75" s="46">
        <v>68</v>
      </c>
      <c r="P75" s="46">
        <v>23</v>
      </c>
      <c r="R75" s="46">
        <v>68</v>
      </c>
      <c r="S75" s="46">
        <v>26</v>
      </c>
      <c r="U75" s="46">
        <v>68</v>
      </c>
      <c r="V75" s="46">
        <v>28</v>
      </c>
      <c r="X75" s="46"/>
      <c r="Y75" s="46">
        <v>68</v>
      </c>
      <c r="Z75" s="46">
        <v>24</v>
      </c>
      <c r="AB75" s="46">
        <v>68</v>
      </c>
      <c r="AC75" s="46">
        <v>27</v>
      </c>
      <c r="AE75" s="46">
        <v>68</v>
      </c>
      <c r="AF75" s="46">
        <v>29</v>
      </c>
    </row>
    <row r="76" spans="4:32">
      <c r="D76" s="36"/>
      <c r="E76" s="12">
        <v>71</v>
      </c>
      <c r="N76" s="46"/>
      <c r="O76" s="46">
        <v>69</v>
      </c>
      <c r="P76" s="46">
        <v>23</v>
      </c>
      <c r="R76" s="46">
        <v>69</v>
      </c>
      <c r="S76" s="46">
        <v>26</v>
      </c>
      <c r="U76" s="46">
        <v>69</v>
      </c>
      <c r="V76" s="46">
        <v>28</v>
      </c>
      <c r="X76" s="46"/>
      <c r="Y76" s="46">
        <v>69</v>
      </c>
      <c r="Z76" s="46">
        <v>24</v>
      </c>
      <c r="AB76" s="46">
        <v>69</v>
      </c>
      <c r="AC76" s="46">
        <v>27</v>
      </c>
      <c r="AE76" s="46">
        <v>69</v>
      </c>
      <c r="AF76" s="46">
        <v>29</v>
      </c>
    </row>
    <row r="77" spans="4:32">
      <c r="D77" s="36"/>
      <c r="E77" s="12">
        <v>72</v>
      </c>
      <c r="N77" s="46"/>
      <c r="O77" s="46">
        <v>70</v>
      </c>
      <c r="P77" s="46">
        <v>23</v>
      </c>
      <c r="R77" s="46">
        <v>70</v>
      </c>
      <c r="S77" s="46">
        <v>25</v>
      </c>
      <c r="U77" s="46">
        <v>70</v>
      </c>
      <c r="V77" s="46">
        <v>28</v>
      </c>
      <c r="X77" s="46"/>
      <c r="Y77" s="46">
        <v>70</v>
      </c>
      <c r="Z77" s="46">
        <v>24</v>
      </c>
      <c r="AB77" s="46">
        <v>70</v>
      </c>
      <c r="AC77" s="46">
        <v>26</v>
      </c>
      <c r="AE77" s="46">
        <v>70</v>
      </c>
      <c r="AF77" s="46">
        <v>29</v>
      </c>
    </row>
    <row r="78" spans="4:32">
      <c r="D78" s="37"/>
      <c r="E78" s="12">
        <v>73</v>
      </c>
      <c r="N78" s="46"/>
      <c r="O78" s="46">
        <v>71</v>
      </c>
      <c r="P78" s="46">
        <v>22</v>
      </c>
      <c r="R78" s="46">
        <v>71</v>
      </c>
      <c r="S78" s="46">
        <v>25</v>
      </c>
      <c r="U78" s="46">
        <v>71</v>
      </c>
      <c r="V78" s="46">
        <v>27</v>
      </c>
      <c r="X78" s="46"/>
      <c r="Y78" s="46">
        <v>71</v>
      </c>
      <c r="Z78" s="46">
        <v>23</v>
      </c>
      <c r="AB78" s="46">
        <v>71</v>
      </c>
      <c r="AC78" s="46">
        <v>26</v>
      </c>
      <c r="AE78" s="46">
        <v>71</v>
      </c>
      <c r="AF78" s="46">
        <v>29</v>
      </c>
    </row>
    <row r="79" spans="4:32">
      <c r="D79" s="37"/>
      <c r="E79" s="12">
        <v>74</v>
      </c>
      <c r="N79" s="46"/>
      <c r="O79" s="46">
        <v>72</v>
      </c>
      <c r="P79" s="46">
        <v>22</v>
      </c>
      <c r="R79" s="46">
        <v>72</v>
      </c>
      <c r="S79" s="46">
        <v>25</v>
      </c>
      <c r="U79" s="46">
        <v>72</v>
      </c>
      <c r="V79" s="46">
        <v>27</v>
      </c>
      <c r="X79" s="46"/>
      <c r="Y79" s="46">
        <v>72</v>
      </c>
      <c r="Z79" s="46">
        <v>23</v>
      </c>
      <c r="AB79" s="46">
        <v>72</v>
      </c>
      <c r="AC79" s="46">
        <v>26</v>
      </c>
      <c r="AE79" s="46">
        <v>72</v>
      </c>
      <c r="AF79" s="46">
        <v>28</v>
      </c>
    </row>
    <row r="80" spans="4:32">
      <c r="D80" s="37"/>
      <c r="E80" s="12">
        <v>75</v>
      </c>
      <c r="N80" s="46"/>
      <c r="O80" s="46">
        <v>73</v>
      </c>
      <c r="P80" s="46">
        <v>22</v>
      </c>
      <c r="R80" s="46">
        <v>73</v>
      </c>
      <c r="S80" s="46">
        <v>25</v>
      </c>
      <c r="U80" s="46">
        <v>73</v>
      </c>
      <c r="V80" s="46">
        <v>27</v>
      </c>
      <c r="X80" s="46"/>
      <c r="Y80" s="46">
        <v>73</v>
      </c>
      <c r="Z80" s="46">
        <v>23</v>
      </c>
      <c r="AB80" s="46">
        <v>73</v>
      </c>
      <c r="AC80" s="46">
        <v>26</v>
      </c>
      <c r="AE80" s="46">
        <v>73</v>
      </c>
      <c r="AF80" s="46">
        <v>28</v>
      </c>
    </row>
    <row r="81" spans="4:32">
      <c r="D81" s="37"/>
      <c r="E81" s="12">
        <v>76</v>
      </c>
      <c r="N81" s="46"/>
      <c r="O81" s="46">
        <v>74</v>
      </c>
      <c r="P81" s="46">
        <v>22</v>
      </c>
      <c r="R81" s="46">
        <v>74</v>
      </c>
      <c r="S81" s="46">
        <v>24</v>
      </c>
      <c r="U81" s="46">
        <v>74</v>
      </c>
      <c r="V81" s="46">
        <v>26</v>
      </c>
      <c r="X81" s="46"/>
      <c r="Y81" s="46">
        <v>74</v>
      </c>
      <c r="Z81" s="46">
        <v>23</v>
      </c>
      <c r="AB81" s="46">
        <v>74</v>
      </c>
      <c r="AC81" s="46">
        <v>25</v>
      </c>
      <c r="AE81" s="46">
        <v>74</v>
      </c>
      <c r="AF81" s="46">
        <v>28</v>
      </c>
    </row>
    <row r="82" spans="4:32">
      <c r="D82" s="37"/>
      <c r="E82" s="12">
        <v>77</v>
      </c>
      <c r="N82" s="46"/>
      <c r="O82" s="46">
        <v>75</v>
      </c>
      <c r="P82" s="46">
        <v>21</v>
      </c>
      <c r="R82" s="46">
        <v>75</v>
      </c>
      <c r="S82" s="46">
        <v>24</v>
      </c>
      <c r="U82" s="46">
        <v>75</v>
      </c>
      <c r="V82" s="46">
        <v>26</v>
      </c>
      <c r="X82" s="46"/>
      <c r="Y82" s="46">
        <v>75</v>
      </c>
      <c r="Z82" s="46">
        <v>22</v>
      </c>
      <c r="AB82" s="46">
        <v>75</v>
      </c>
      <c r="AC82" s="46">
        <v>25</v>
      </c>
      <c r="AE82" s="46">
        <v>75</v>
      </c>
      <c r="AF82" s="46">
        <v>27</v>
      </c>
    </row>
    <row r="83" spans="4:32">
      <c r="D83" s="37"/>
      <c r="E83" s="12">
        <v>78</v>
      </c>
      <c r="N83" s="46"/>
      <c r="O83" s="46">
        <v>76</v>
      </c>
      <c r="P83" s="46">
        <v>21</v>
      </c>
      <c r="R83" s="46">
        <v>76</v>
      </c>
      <c r="S83" s="46">
        <v>24</v>
      </c>
      <c r="U83" s="46">
        <v>76</v>
      </c>
      <c r="V83" s="46">
        <v>26</v>
      </c>
      <c r="X83" s="46"/>
      <c r="Y83" s="46">
        <v>76</v>
      </c>
      <c r="Z83" s="46">
        <v>22</v>
      </c>
      <c r="AB83" s="46">
        <v>76</v>
      </c>
      <c r="AC83" s="46">
        <v>25</v>
      </c>
      <c r="AE83" s="46">
        <v>76</v>
      </c>
      <c r="AF83" s="46">
        <v>27</v>
      </c>
    </row>
    <row r="84" spans="4:32">
      <c r="D84" s="37"/>
      <c r="E84" s="12">
        <v>79</v>
      </c>
      <c r="N84" s="46"/>
      <c r="O84" s="46">
        <v>77</v>
      </c>
      <c r="P84" s="46">
        <v>21</v>
      </c>
      <c r="R84" s="46">
        <v>77</v>
      </c>
      <c r="S84" s="46">
        <v>23</v>
      </c>
      <c r="U84" s="46">
        <v>77</v>
      </c>
      <c r="V84" s="46">
        <v>25</v>
      </c>
      <c r="X84" s="46"/>
      <c r="Y84" s="46">
        <v>77</v>
      </c>
      <c r="Z84" s="46">
        <v>22</v>
      </c>
      <c r="AB84" s="46">
        <v>77</v>
      </c>
      <c r="AC84" s="46">
        <v>24</v>
      </c>
      <c r="AE84" s="46">
        <v>77</v>
      </c>
      <c r="AF84" s="46">
        <v>27</v>
      </c>
    </row>
    <row r="85" spans="4:32">
      <c r="D85" s="37"/>
      <c r="E85" s="12">
        <v>80</v>
      </c>
      <c r="N85" s="46"/>
      <c r="O85" s="46">
        <v>78</v>
      </c>
      <c r="P85" s="46">
        <v>20</v>
      </c>
      <c r="R85" s="46">
        <v>78</v>
      </c>
      <c r="S85" s="46">
        <v>23</v>
      </c>
      <c r="U85" s="46">
        <v>78</v>
      </c>
      <c r="V85" s="46">
        <v>25</v>
      </c>
      <c r="X85" s="46"/>
      <c r="Y85" s="46">
        <v>78</v>
      </c>
      <c r="Z85" s="46">
        <v>21</v>
      </c>
      <c r="AB85" s="46">
        <v>78</v>
      </c>
      <c r="AC85" s="46">
        <v>24</v>
      </c>
      <c r="AE85" s="46">
        <v>78</v>
      </c>
      <c r="AF85" s="46">
        <v>26</v>
      </c>
    </row>
    <row r="86" spans="4:32">
      <c r="D86" s="37"/>
      <c r="E86" s="12">
        <v>81</v>
      </c>
      <c r="N86" s="46"/>
      <c r="O86" s="46">
        <v>79</v>
      </c>
      <c r="P86" s="46">
        <v>20</v>
      </c>
      <c r="R86" s="46">
        <v>79</v>
      </c>
      <c r="S86" s="46">
        <v>23</v>
      </c>
      <c r="U86" s="46">
        <v>79</v>
      </c>
      <c r="V86" s="46">
        <v>25</v>
      </c>
      <c r="X86" s="46"/>
      <c r="Y86" s="46">
        <v>79</v>
      </c>
      <c r="Z86" s="46">
        <v>21</v>
      </c>
      <c r="AB86" s="46">
        <v>79</v>
      </c>
      <c r="AC86" s="46">
        <v>24</v>
      </c>
      <c r="AE86" s="46">
        <v>79</v>
      </c>
      <c r="AF86" s="46">
        <v>26</v>
      </c>
    </row>
    <row r="87" spans="4:32">
      <c r="D87" s="37"/>
      <c r="E87" s="12">
        <v>82</v>
      </c>
      <c r="N87" s="46"/>
      <c r="O87" s="46">
        <v>80</v>
      </c>
      <c r="P87" s="46">
        <v>20</v>
      </c>
      <c r="R87" s="46">
        <v>80</v>
      </c>
      <c r="S87" s="46">
        <v>22</v>
      </c>
      <c r="U87" s="46">
        <v>80</v>
      </c>
      <c r="V87" s="46">
        <v>24</v>
      </c>
      <c r="X87" s="46"/>
      <c r="Y87" s="46">
        <v>80</v>
      </c>
      <c r="Z87" s="46">
        <v>21</v>
      </c>
      <c r="AB87" s="46">
        <v>80</v>
      </c>
      <c r="AC87" s="46">
        <v>23</v>
      </c>
      <c r="AE87" s="46">
        <v>80</v>
      </c>
      <c r="AF87" s="46">
        <v>25</v>
      </c>
    </row>
    <row r="88" spans="4:32">
      <c r="D88" s="37"/>
      <c r="E88" s="12">
        <v>83</v>
      </c>
      <c r="N88" s="46"/>
      <c r="O88" s="46">
        <v>81</v>
      </c>
      <c r="P88" s="46">
        <v>19</v>
      </c>
      <c r="R88" s="46">
        <v>81</v>
      </c>
      <c r="S88" s="46">
        <v>22</v>
      </c>
      <c r="U88" s="46">
        <v>81</v>
      </c>
      <c r="V88" s="46">
        <v>24</v>
      </c>
      <c r="X88" s="46"/>
      <c r="Y88" s="46">
        <v>81</v>
      </c>
      <c r="Z88" s="46">
        <v>20</v>
      </c>
      <c r="AB88" s="46">
        <v>81</v>
      </c>
      <c r="AC88" s="46">
        <v>23</v>
      </c>
      <c r="AE88" s="46">
        <v>81</v>
      </c>
      <c r="AF88" s="46">
        <v>25</v>
      </c>
    </row>
    <row r="89" spans="4:32">
      <c r="D89" s="37"/>
      <c r="E89" s="12">
        <v>84</v>
      </c>
      <c r="N89" s="46"/>
      <c r="O89" s="46">
        <v>82</v>
      </c>
      <c r="P89" s="46">
        <v>19</v>
      </c>
      <c r="R89" s="46">
        <v>82</v>
      </c>
      <c r="S89" s="46">
        <v>21</v>
      </c>
      <c r="U89" s="46">
        <v>82</v>
      </c>
      <c r="V89" s="46">
        <v>23</v>
      </c>
      <c r="X89" s="46"/>
      <c r="Y89" s="46">
        <v>82</v>
      </c>
      <c r="Z89" s="46">
        <v>20</v>
      </c>
      <c r="AB89" s="46">
        <v>82</v>
      </c>
      <c r="AC89" s="46">
        <v>22</v>
      </c>
      <c r="AE89" s="46">
        <v>82</v>
      </c>
      <c r="AF89" s="46">
        <v>24</v>
      </c>
    </row>
    <row r="90" spans="4:32">
      <c r="D90" s="37"/>
      <c r="E90" s="12">
        <v>85</v>
      </c>
      <c r="N90" s="46"/>
      <c r="O90" s="46">
        <v>83</v>
      </c>
      <c r="P90" s="46">
        <v>19</v>
      </c>
      <c r="R90" s="46">
        <v>83</v>
      </c>
      <c r="S90" s="46">
        <v>21</v>
      </c>
      <c r="U90" s="46">
        <v>83</v>
      </c>
      <c r="V90" s="46">
        <v>23</v>
      </c>
      <c r="X90" s="46"/>
      <c r="Y90" s="46">
        <v>83</v>
      </c>
      <c r="Z90" s="46">
        <v>19</v>
      </c>
      <c r="AB90" s="46">
        <v>83</v>
      </c>
      <c r="AC90" s="46">
        <v>22</v>
      </c>
      <c r="AE90" s="46">
        <v>83</v>
      </c>
      <c r="AF90" s="46">
        <v>24</v>
      </c>
    </row>
    <row r="91" spans="4:32">
      <c r="D91" s="37"/>
      <c r="E91" s="12">
        <v>86</v>
      </c>
      <c r="N91" s="46"/>
      <c r="O91" s="46">
        <v>84</v>
      </c>
      <c r="P91" s="46">
        <v>18</v>
      </c>
      <c r="R91" s="46">
        <v>84</v>
      </c>
      <c r="S91" s="46">
        <v>20</v>
      </c>
      <c r="U91" s="46">
        <v>84</v>
      </c>
      <c r="V91" s="46">
        <v>22</v>
      </c>
      <c r="X91" s="46"/>
      <c r="Y91" s="46">
        <v>84</v>
      </c>
      <c r="Z91" s="46">
        <v>19</v>
      </c>
      <c r="AB91" s="46">
        <v>84</v>
      </c>
      <c r="AC91" s="46">
        <v>21</v>
      </c>
      <c r="AE91" s="46">
        <v>84</v>
      </c>
      <c r="AF91" s="46">
        <v>23</v>
      </c>
    </row>
    <row r="92" spans="4:32">
      <c r="D92" s="37"/>
      <c r="E92" s="12">
        <v>87</v>
      </c>
      <c r="N92" s="46"/>
      <c r="O92" s="46">
        <v>85</v>
      </c>
      <c r="P92" s="46">
        <v>18</v>
      </c>
      <c r="R92" s="46">
        <v>85</v>
      </c>
      <c r="S92" s="46">
        <v>20</v>
      </c>
      <c r="U92" s="46">
        <v>85</v>
      </c>
      <c r="V92" s="46">
        <v>22</v>
      </c>
      <c r="X92" s="46"/>
      <c r="Y92" s="46">
        <v>85</v>
      </c>
      <c r="Z92" s="46">
        <v>18</v>
      </c>
      <c r="AB92" s="46">
        <v>85</v>
      </c>
      <c r="AC92" s="46">
        <v>21</v>
      </c>
      <c r="AE92" s="46">
        <v>85</v>
      </c>
      <c r="AF92" s="46">
        <v>23</v>
      </c>
    </row>
    <row r="93" spans="4:32">
      <c r="D93" s="37"/>
      <c r="E93" s="12">
        <v>88</v>
      </c>
      <c r="N93" s="46"/>
      <c r="O93" s="46">
        <v>86</v>
      </c>
      <c r="P93" s="46">
        <v>17</v>
      </c>
      <c r="R93" s="46">
        <v>86</v>
      </c>
      <c r="S93" s="46">
        <v>19</v>
      </c>
      <c r="U93" s="46">
        <v>86</v>
      </c>
      <c r="V93" s="46">
        <v>21</v>
      </c>
      <c r="X93" s="46"/>
      <c r="Y93" s="46">
        <v>86</v>
      </c>
      <c r="Z93" s="46">
        <v>18</v>
      </c>
      <c r="AB93" s="46">
        <v>86</v>
      </c>
      <c r="AC93" s="46">
        <v>20</v>
      </c>
      <c r="AE93" s="46">
        <v>86</v>
      </c>
      <c r="AF93" s="46">
        <v>22</v>
      </c>
    </row>
    <row r="94" spans="4:32">
      <c r="D94" s="37"/>
      <c r="E94" s="12">
        <v>89</v>
      </c>
      <c r="N94" s="46"/>
      <c r="O94" s="46">
        <v>87</v>
      </c>
      <c r="P94" s="46">
        <v>17</v>
      </c>
      <c r="R94" s="46">
        <v>87</v>
      </c>
      <c r="S94" s="46">
        <v>19</v>
      </c>
      <c r="U94" s="46">
        <v>87</v>
      </c>
      <c r="V94" s="46">
        <v>20</v>
      </c>
      <c r="X94" s="46"/>
      <c r="Y94" s="46">
        <v>87</v>
      </c>
      <c r="Z94" s="46">
        <v>17</v>
      </c>
      <c r="AB94" s="46">
        <v>87</v>
      </c>
      <c r="AC94" s="46">
        <v>20</v>
      </c>
      <c r="AE94" s="46">
        <v>87</v>
      </c>
      <c r="AF94" s="46">
        <v>21</v>
      </c>
    </row>
    <row r="95" spans="4:32">
      <c r="D95" s="37"/>
      <c r="E95" s="12">
        <v>90</v>
      </c>
      <c r="N95" s="46"/>
      <c r="O95" s="46">
        <v>88</v>
      </c>
      <c r="P95" s="46">
        <v>16</v>
      </c>
      <c r="R95" s="46">
        <v>88</v>
      </c>
      <c r="S95" s="46">
        <v>18</v>
      </c>
      <c r="U95" s="46">
        <v>88</v>
      </c>
      <c r="V95" s="46">
        <v>20</v>
      </c>
      <c r="X95" s="46"/>
      <c r="Y95" s="46">
        <v>88</v>
      </c>
      <c r="Z95" s="46">
        <v>17</v>
      </c>
      <c r="AB95" s="46">
        <v>88</v>
      </c>
      <c r="AC95" s="46">
        <v>19</v>
      </c>
      <c r="AE95" s="46">
        <v>88</v>
      </c>
      <c r="AF95" s="46">
        <v>21</v>
      </c>
    </row>
    <row r="96" spans="4:32">
      <c r="D96" s="37"/>
      <c r="E96" s="12">
        <v>91</v>
      </c>
      <c r="N96" s="46"/>
      <c r="O96" s="46">
        <v>89</v>
      </c>
      <c r="P96" s="46">
        <v>16</v>
      </c>
      <c r="R96" s="46">
        <v>89</v>
      </c>
      <c r="S96" s="46">
        <v>17</v>
      </c>
      <c r="U96" s="46">
        <v>89</v>
      </c>
      <c r="V96" s="46">
        <v>19</v>
      </c>
      <c r="X96" s="46"/>
      <c r="Y96" s="46">
        <v>89</v>
      </c>
      <c r="Z96" s="46">
        <v>16</v>
      </c>
      <c r="AB96" s="46">
        <v>89</v>
      </c>
      <c r="AC96" s="46">
        <v>18</v>
      </c>
      <c r="AE96" s="46">
        <v>89</v>
      </c>
      <c r="AF96" s="46">
        <v>20</v>
      </c>
    </row>
    <row r="97" spans="4:32">
      <c r="D97" s="37"/>
      <c r="E97" s="12">
        <v>92</v>
      </c>
      <c r="N97" s="46"/>
      <c r="O97" s="46">
        <v>90</v>
      </c>
      <c r="P97" s="46">
        <v>15</v>
      </c>
      <c r="R97" s="46">
        <v>90</v>
      </c>
      <c r="S97" s="46">
        <v>17</v>
      </c>
      <c r="U97" s="46">
        <v>90</v>
      </c>
      <c r="V97" s="46">
        <v>18</v>
      </c>
      <c r="X97" s="46"/>
      <c r="Y97" s="46">
        <v>90</v>
      </c>
      <c r="Z97" s="46">
        <v>16</v>
      </c>
      <c r="AB97" s="46">
        <v>90</v>
      </c>
      <c r="AC97" s="46">
        <v>17</v>
      </c>
      <c r="AE97" s="46">
        <v>90</v>
      </c>
      <c r="AF97" s="46">
        <v>19</v>
      </c>
    </row>
    <row r="98" spans="4:32">
      <c r="D98" s="37"/>
      <c r="E98" s="12">
        <v>93</v>
      </c>
      <c r="N98" s="46"/>
      <c r="O98" s="46">
        <v>91</v>
      </c>
      <c r="P98" s="46">
        <v>14</v>
      </c>
      <c r="R98" s="46">
        <v>91</v>
      </c>
      <c r="S98" s="46">
        <v>16</v>
      </c>
      <c r="U98" s="46">
        <v>91</v>
      </c>
      <c r="V98" s="46">
        <v>17</v>
      </c>
      <c r="X98" s="46"/>
      <c r="Y98" s="46">
        <v>91</v>
      </c>
      <c r="Z98" s="46">
        <v>15</v>
      </c>
      <c r="AB98" s="46">
        <v>91</v>
      </c>
      <c r="AC98" s="46">
        <v>17</v>
      </c>
      <c r="AE98" s="46">
        <v>91</v>
      </c>
      <c r="AF98" s="46">
        <v>18</v>
      </c>
    </row>
    <row r="99" spans="4:32">
      <c r="D99" s="37"/>
      <c r="E99" s="12">
        <v>94</v>
      </c>
      <c r="N99" s="46"/>
      <c r="O99" s="46">
        <v>92</v>
      </c>
      <c r="P99" s="46">
        <v>14</v>
      </c>
      <c r="R99" s="46">
        <v>92</v>
      </c>
      <c r="S99" s="46">
        <v>15</v>
      </c>
      <c r="U99" s="46">
        <v>92</v>
      </c>
      <c r="V99" s="46">
        <v>17</v>
      </c>
      <c r="X99" s="46"/>
      <c r="Y99" s="46">
        <v>92</v>
      </c>
      <c r="Z99" s="46">
        <v>14</v>
      </c>
      <c r="AB99" s="46">
        <v>92</v>
      </c>
      <c r="AC99" s="46">
        <v>16</v>
      </c>
      <c r="AE99" s="46">
        <v>92</v>
      </c>
      <c r="AF99" s="46">
        <v>17</v>
      </c>
    </row>
    <row r="100" spans="4:32">
      <c r="D100" s="37"/>
      <c r="E100" s="12">
        <v>95</v>
      </c>
      <c r="N100" s="46"/>
      <c r="O100" s="46">
        <v>93</v>
      </c>
      <c r="P100" s="46">
        <v>13</v>
      </c>
      <c r="R100" s="46">
        <v>93</v>
      </c>
      <c r="S100" s="46">
        <v>14</v>
      </c>
      <c r="U100" s="46">
        <v>93</v>
      </c>
      <c r="V100" s="46">
        <v>16</v>
      </c>
      <c r="X100" s="46"/>
      <c r="Y100" s="46">
        <v>93</v>
      </c>
      <c r="Z100" s="46">
        <v>13</v>
      </c>
      <c r="AB100" s="46">
        <v>93</v>
      </c>
      <c r="AC100" s="46">
        <v>15</v>
      </c>
      <c r="AE100" s="46">
        <v>93</v>
      </c>
      <c r="AF100" s="46">
        <v>16</v>
      </c>
    </row>
    <row r="101" spans="4:32">
      <c r="D101" s="37"/>
      <c r="E101" s="12">
        <v>96</v>
      </c>
      <c r="N101" s="46"/>
      <c r="O101" s="46">
        <v>94</v>
      </c>
      <c r="P101" s="46">
        <v>12</v>
      </c>
      <c r="R101" s="46">
        <v>94</v>
      </c>
      <c r="S101" s="46">
        <v>13</v>
      </c>
      <c r="U101" s="46">
        <v>94</v>
      </c>
      <c r="V101" s="46">
        <v>15</v>
      </c>
      <c r="X101" s="46"/>
      <c r="Y101" s="46">
        <v>94</v>
      </c>
      <c r="Z101" s="46">
        <v>12</v>
      </c>
      <c r="AB101" s="46">
        <v>94</v>
      </c>
      <c r="AC101" s="46">
        <v>14</v>
      </c>
      <c r="AE101" s="46">
        <v>94</v>
      </c>
      <c r="AF101" s="46">
        <v>15</v>
      </c>
    </row>
    <row r="102" spans="4:32">
      <c r="D102" s="37"/>
      <c r="E102" s="12">
        <v>97</v>
      </c>
      <c r="N102" s="46"/>
      <c r="O102" s="46">
        <v>95</v>
      </c>
      <c r="P102" s="46">
        <v>11</v>
      </c>
      <c r="R102" s="46">
        <v>95</v>
      </c>
      <c r="S102" s="46">
        <v>12</v>
      </c>
      <c r="U102" s="46">
        <v>95</v>
      </c>
      <c r="V102" s="46">
        <v>13</v>
      </c>
      <c r="X102" s="46"/>
      <c r="Y102" s="46">
        <v>95</v>
      </c>
      <c r="Z102" s="46">
        <v>11</v>
      </c>
      <c r="AB102" s="46">
        <v>95</v>
      </c>
      <c r="AC102" s="46">
        <v>13</v>
      </c>
      <c r="AE102" s="46">
        <v>95</v>
      </c>
      <c r="AF102" s="46">
        <v>14</v>
      </c>
    </row>
    <row r="103" spans="4:32">
      <c r="D103" s="37"/>
      <c r="E103" s="12">
        <v>98</v>
      </c>
      <c r="N103" s="46"/>
      <c r="O103" s="46">
        <v>96</v>
      </c>
      <c r="P103" s="46">
        <v>10</v>
      </c>
      <c r="R103" s="46">
        <v>96</v>
      </c>
      <c r="S103" s="46">
        <v>11</v>
      </c>
      <c r="U103" s="46">
        <v>96</v>
      </c>
      <c r="V103" s="46">
        <v>12</v>
      </c>
      <c r="X103" s="46"/>
      <c r="Y103" s="46">
        <v>96</v>
      </c>
      <c r="Z103" s="46">
        <v>10</v>
      </c>
      <c r="AB103" s="46">
        <v>96</v>
      </c>
      <c r="AC103" s="46">
        <v>12</v>
      </c>
      <c r="AE103" s="46">
        <v>96</v>
      </c>
      <c r="AF103" s="46">
        <v>13</v>
      </c>
    </row>
    <row r="104" spans="4:32">
      <c r="D104" s="37"/>
      <c r="E104" s="12">
        <v>99</v>
      </c>
      <c r="N104" s="46"/>
      <c r="O104" s="46">
        <v>97</v>
      </c>
      <c r="P104" s="46">
        <v>9</v>
      </c>
      <c r="R104" s="46">
        <v>97</v>
      </c>
      <c r="S104" s="46">
        <v>10</v>
      </c>
      <c r="U104" s="46">
        <v>97</v>
      </c>
      <c r="V104" s="46">
        <v>11</v>
      </c>
      <c r="X104" s="46"/>
      <c r="Y104" s="46">
        <v>97</v>
      </c>
      <c r="Z104" s="46">
        <v>9</v>
      </c>
      <c r="AB104" s="46">
        <v>97</v>
      </c>
      <c r="AC104" s="46">
        <v>10</v>
      </c>
      <c r="AE104" s="46">
        <v>97</v>
      </c>
      <c r="AF104" s="46">
        <v>11</v>
      </c>
    </row>
    <row r="105" spans="4:32" ht="13.5" thickBot="1">
      <c r="D105" s="38"/>
      <c r="E105" s="12">
        <v>100</v>
      </c>
      <c r="N105" s="46"/>
      <c r="O105" s="46">
        <v>98</v>
      </c>
      <c r="P105" s="46">
        <v>7</v>
      </c>
      <c r="R105" s="46">
        <v>98</v>
      </c>
      <c r="S105" s="46">
        <v>8</v>
      </c>
      <c r="U105" s="46">
        <v>98</v>
      </c>
      <c r="V105" s="46">
        <v>9</v>
      </c>
      <c r="X105" s="46"/>
      <c r="Y105" s="46">
        <v>98</v>
      </c>
      <c r="Z105" s="46">
        <v>8</v>
      </c>
      <c r="AB105" s="46">
        <v>98</v>
      </c>
      <c r="AC105" s="46">
        <v>8</v>
      </c>
      <c r="AE105" s="46">
        <v>98</v>
      </c>
      <c r="AF105" s="46">
        <v>9</v>
      </c>
    </row>
    <row r="106" spans="4:32">
      <c r="E106" s="12"/>
      <c r="N106" s="46"/>
      <c r="O106" s="46">
        <v>99</v>
      </c>
      <c r="P106" s="46">
        <v>5</v>
      </c>
      <c r="R106" s="46">
        <v>99</v>
      </c>
      <c r="S106" s="46">
        <v>6</v>
      </c>
      <c r="U106" s="46">
        <v>99</v>
      </c>
      <c r="V106" s="46">
        <v>6</v>
      </c>
      <c r="X106" s="46"/>
      <c r="Y106" s="46">
        <v>99</v>
      </c>
      <c r="Z106" s="46">
        <v>6</v>
      </c>
      <c r="AB106" s="46">
        <v>99</v>
      </c>
      <c r="AC106" s="46">
        <v>6</v>
      </c>
      <c r="AE106" s="46">
        <v>99</v>
      </c>
      <c r="AF106" s="46">
        <v>7</v>
      </c>
    </row>
    <row r="107" spans="4:32">
      <c r="E107" s="12"/>
      <c r="N107" s="46"/>
      <c r="O107" s="46"/>
      <c r="P107" s="46"/>
      <c r="X107" s="46"/>
      <c r="Y107" s="46"/>
      <c r="Z107" s="46"/>
    </row>
    <row r="108" spans="4:32">
      <c r="E108" s="12"/>
      <c r="N108" s="46"/>
      <c r="O108" s="46"/>
      <c r="P108" s="46"/>
      <c r="X108" s="46"/>
      <c r="Y108" s="46"/>
      <c r="Z108" s="46"/>
    </row>
    <row r="109" spans="4:32">
      <c r="E109" s="12"/>
      <c r="N109" s="46"/>
      <c r="O109" s="46"/>
      <c r="P109" s="46"/>
      <c r="X109" s="46"/>
      <c r="Y109" s="46"/>
      <c r="Z109" s="46"/>
    </row>
    <row r="110" spans="4:32">
      <c r="E110" s="12"/>
      <c r="N110" s="46"/>
      <c r="O110" s="46"/>
      <c r="P110" s="46"/>
      <c r="X110" s="46"/>
      <c r="Y110" s="46"/>
      <c r="Z110" s="46"/>
    </row>
    <row r="111" spans="4:32">
      <c r="E111" s="12"/>
      <c r="N111" s="46"/>
      <c r="O111" s="46"/>
      <c r="P111" s="46"/>
      <c r="X111" s="46"/>
      <c r="Y111" s="46"/>
      <c r="Z111" s="46"/>
    </row>
    <row r="112" spans="4:32">
      <c r="E112" s="12"/>
      <c r="N112" s="46"/>
      <c r="O112" s="46"/>
      <c r="P112" s="46"/>
      <c r="X112" s="46"/>
      <c r="Y112" s="46"/>
      <c r="Z112" s="46"/>
    </row>
    <row r="113" spans="5:26">
      <c r="E113" s="12"/>
      <c r="N113" s="46"/>
      <c r="O113" s="46"/>
      <c r="P113" s="46"/>
      <c r="X113" s="46"/>
      <c r="Y113" s="46"/>
      <c r="Z113" s="46"/>
    </row>
    <row r="114" spans="5:26">
      <c r="E114" s="12"/>
      <c r="N114" s="46"/>
      <c r="O114" s="46"/>
      <c r="P114" s="46"/>
      <c r="X114" s="46"/>
      <c r="Y114" s="46"/>
      <c r="Z114" s="46"/>
    </row>
    <row r="115" spans="5:26">
      <c r="E115" s="12"/>
      <c r="N115" s="46"/>
      <c r="O115" s="46"/>
      <c r="P115" s="46"/>
      <c r="X115" s="46"/>
      <c r="Y115" s="46"/>
      <c r="Z115" s="46"/>
    </row>
    <row r="116" spans="5:26">
      <c r="E116" s="12"/>
      <c r="N116" s="46"/>
      <c r="O116" s="46"/>
      <c r="P116" s="46"/>
      <c r="X116" s="46"/>
      <c r="Y116" s="46"/>
      <c r="Z116" s="46"/>
    </row>
    <row r="117" spans="5:26">
      <c r="E117" s="12"/>
      <c r="N117" s="46"/>
      <c r="O117" s="46"/>
      <c r="P117" s="46"/>
      <c r="X117" s="46"/>
      <c r="Y117" s="46"/>
      <c r="Z117" s="46"/>
    </row>
    <row r="118" spans="5:26">
      <c r="E118" s="12"/>
      <c r="N118" s="46"/>
      <c r="O118" s="46"/>
      <c r="P118" s="46"/>
      <c r="X118" s="46"/>
      <c r="Y118" s="46"/>
      <c r="Z118" s="46"/>
    </row>
    <row r="119" spans="5:26">
      <c r="E119" s="12"/>
      <c r="N119" s="46"/>
      <c r="O119" s="46"/>
      <c r="P119" s="46"/>
      <c r="X119" s="46"/>
      <c r="Y119" s="46"/>
      <c r="Z119" s="46"/>
    </row>
    <row r="120" spans="5:26">
      <c r="E120" s="12"/>
      <c r="N120" s="46"/>
      <c r="O120" s="46"/>
      <c r="P120" s="46"/>
      <c r="X120" s="46"/>
      <c r="Y120" s="46"/>
      <c r="Z120" s="46"/>
    </row>
    <row r="121" spans="5:26">
      <c r="E121" s="12"/>
      <c r="N121" s="46"/>
      <c r="O121" s="46"/>
      <c r="P121" s="46"/>
      <c r="X121" s="46"/>
      <c r="Y121" s="46"/>
      <c r="Z121" s="46"/>
    </row>
    <row r="122" spans="5:26">
      <c r="E122" s="12"/>
      <c r="N122" s="46"/>
      <c r="O122" s="46"/>
      <c r="P122" s="46"/>
      <c r="X122" s="46"/>
      <c r="Y122" s="46"/>
      <c r="Z122" s="46"/>
    </row>
    <row r="123" spans="5:26">
      <c r="E123" s="12"/>
      <c r="N123" s="46"/>
      <c r="O123" s="46"/>
      <c r="P123" s="46"/>
      <c r="X123" s="46"/>
      <c r="Y123" s="46"/>
      <c r="Z123" s="46"/>
    </row>
    <row r="124" spans="5:26">
      <c r="E124" s="12"/>
      <c r="N124" s="46"/>
      <c r="O124" s="46"/>
      <c r="P124" s="46"/>
      <c r="X124" s="46"/>
      <c r="Y124" s="46"/>
      <c r="Z124" s="46"/>
    </row>
    <row r="125" spans="5:26">
      <c r="E125" s="12"/>
      <c r="N125" s="46"/>
      <c r="O125" s="46"/>
      <c r="P125" s="46"/>
      <c r="X125" s="46"/>
      <c r="Y125" s="46"/>
      <c r="Z125" s="46"/>
    </row>
    <row r="126" spans="5:26">
      <c r="E126" s="12"/>
      <c r="N126" s="46"/>
      <c r="O126" s="46"/>
      <c r="P126" s="46"/>
      <c r="X126" s="46"/>
      <c r="Y126" s="46"/>
      <c r="Z126" s="46"/>
    </row>
    <row r="127" spans="5:26">
      <c r="E127" s="12"/>
      <c r="N127" s="46"/>
      <c r="O127" s="46"/>
      <c r="P127" s="46"/>
      <c r="X127" s="46"/>
      <c r="Y127" s="46"/>
      <c r="Z127" s="46"/>
    </row>
    <row r="128" spans="5:26">
      <c r="E128" s="12"/>
      <c r="N128" s="46"/>
      <c r="O128" s="46"/>
      <c r="P128" s="46"/>
      <c r="X128" s="46"/>
      <c r="Y128" s="46"/>
      <c r="Z128" s="46"/>
    </row>
    <row r="129" spans="5:26">
      <c r="E129" s="12"/>
      <c r="N129" s="46"/>
      <c r="O129" s="46"/>
      <c r="P129" s="46"/>
      <c r="X129" s="46"/>
      <c r="Y129" s="46"/>
      <c r="Z129" s="46"/>
    </row>
    <row r="130" spans="5:26">
      <c r="E130" s="12"/>
      <c r="N130" s="46"/>
      <c r="O130" s="46"/>
      <c r="P130" s="46"/>
      <c r="X130" s="46"/>
      <c r="Y130" s="46"/>
      <c r="Z130" s="46"/>
    </row>
    <row r="131" spans="5:26">
      <c r="E131" s="12"/>
      <c r="N131" s="46"/>
      <c r="O131" s="46"/>
      <c r="P131" s="46"/>
      <c r="X131" s="46"/>
      <c r="Y131" s="46"/>
      <c r="Z131" s="46"/>
    </row>
    <row r="132" spans="5:26">
      <c r="E132" s="12"/>
      <c r="N132" s="46"/>
      <c r="O132" s="46"/>
      <c r="P132" s="46"/>
      <c r="X132" s="46"/>
      <c r="Y132" s="46"/>
      <c r="Z132" s="46"/>
    </row>
    <row r="133" spans="5:26">
      <c r="E133" s="12"/>
      <c r="N133" s="46"/>
      <c r="O133" s="46"/>
      <c r="P133" s="46"/>
      <c r="X133" s="46"/>
      <c r="Y133" s="46"/>
      <c r="Z133" s="46"/>
    </row>
    <row r="134" spans="5:26">
      <c r="E134" s="12"/>
      <c r="N134" s="46"/>
      <c r="O134" s="46"/>
      <c r="P134" s="46"/>
      <c r="X134" s="46"/>
      <c r="Y134" s="46"/>
      <c r="Z134" s="46"/>
    </row>
    <row r="135" spans="5:26">
      <c r="E135" s="12"/>
      <c r="N135" s="46"/>
      <c r="O135" s="46"/>
      <c r="P135" s="46"/>
      <c r="X135" s="46"/>
      <c r="Y135" s="46"/>
      <c r="Z135" s="46"/>
    </row>
    <row r="136" spans="5:26">
      <c r="E136" s="12"/>
      <c r="N136" s="46"/>
      <c r="O136" s="46"/>
      <c r="P136" s="46"/>
      <c r="X136" s="46"/>
      <c r="Y136" s="46"/>
      <c r="Z136" s="46"/>
    </row>
    <row r="137" spans="5:26">
      <c r="E137" s="12"/>
      <c r="N137" s="46"/>
      <c r="O137" s="46"/>
      <c r="P137" s="46"/>
      <c r="X137" s="46"/>
      <c r="Y137" s="46"/>
      <c r="Z137" s="46"/>
    </row>
    <row r="138" spans="5:26">
      <c r="E138" s="12"/>
      <c r="N138" s="46"/>
      <c r="O138" s="46"/>
      <c r="P138" s="46"/>
      <c r="X138" s="46"/>
      <c r="Y138" s="46"/>
      <c r="Z138" s="46"/>
    </row>
    <row r="139" spans="5:26">
      <c r="E139" s="12"/>
      <c r="N139" s="46"/>
      <c r="O139" s="46"/>
      <c r="P139" s="46"/>
      <c r="X139" s="46"/>
      <c r="Y139" s="46"/>
      <c r="Z139" s="46"/>
    </row>
    <row r="140" spans="5:26">
      <c r="E140" s="12"/>
      <c r="N140" s="46"/>
      <c r="O140" s="46"/>
      <c r="P140" s="46"/>
      <c r="X140" s="46"/>
      <c r="Y140" s="46"/>
      <c r="Z140" s="46"/>
    </row>
    <row r="141" spans="5:26">
      <c r="E141" s="12"/>
      <c r="N141" s="46"/>
      <c r="O141" s="46"/>
      <c r="P141" s="46"/>
      <c r="X141" s="46"/>
      <c r="Y141" s="46"/>
      <c r="Z141" s="46"/>
    </row>
    <row r="142" spans="5:26">
      <c r="E142" s="12"/>
      <c r="N142" s="46"/>
      <c r="O142" s="46"/>
      <c r="P142" s="46"/>
      <c r="X142" s="46"/>
      <c r="Y142" s="46"/>
      <c r="Z142" s="46"/>
    </row>
    <row r="143" spans="5:26">
      <c r="E143" s="12"/>
      <c r="N143" s="46"/>
      <c r="O143" s="46"/>
      <c r="P143" s="46"/>
      <c r="X143" s="46"/>
      <c r="Y143" s="46"/>
      <c r="Z143" s="46"/>
    </row>
    <row r="144" spans="5:26">
      <c r="E144" s="12"/>
      <c r="N144" s="46"/>
      <c r="O144" s="46"/>
      <c r="P144" s="46"/>
      <c r="X144" s="46"/>
      <c r="Y144" s="46"/>
      <c r="Z144" s="46"/>
    </row>
    <row r="145" spans="5:26">
      <c r="E145" s="12"/>
      <c r="N145" s="46"/>
      <c r="O145" s="46"/>
      <c r="P145" s="46"/>
      <c r="X145" s="46"/>
      <c r="Y145" s="46"/>
      <c r="Z145" s="46"/>
    </row>
    <row r="146" spans="5:26">
      <c r="E146" s="12"/>
      <c r="N146" s="46"/>
      <c r="O146" s="46"/>
      <c r="P146" s="46"/>
      <c r="X146" s="46"/>
      <c r="Y146" s="46"/>
      <c r="Z146" s="46"/>
    </row>
    <row r="147" spans="5:26">
      <c r="E147" s="12"/>
      <c r="N147" s="46"/>
      <c r="O147" s="46"/>
      <c r="P147" s="46"/>
      <c r="X147" s="46"/>
      <c r="Y147" s="46"/>
      <c r="Z147" s="46"/>
    </row>
    <row r="148" spans="5:26">
      <c r="E148" s="12"/>
      <c r="N148" s="46"/>
      <c r="O148" s="46"/>
      <c r="P148" s="46"/>
      <c r="X148" s="46"/>
      <c r="Y148" s="46"/>
      <c r="Z148" s="46"/>
    </row>
    <row r="149" spans="5:26">
      <c r="E149" s="12"/>
      <c r="N149" s="46"/>
      <c r="O149" s="46"/>
      <c r="P149" s="46"/>
      <c r="X149" s="46"/>
      <c r="Y149" s="46"/>
      <c r="Z149" s="46"/>
    </row>
    <row r="150" spans="5:26">
      <c r="E150" s="12"/>
      <c r="N150" s="46"/>
      <c r="O150" s="46"/>
      <c r="P150" s="46"/>
      <c r="X150" s="46"/>
      <c r="Y150" s="46"/>
      <c r="Z150" s="46"/>
    </row>
    <row r="151" spans="5:26">
      <c r="E151" s="12"/>
      <c r="N151" s="46"/>
      <c r="O151" s="46"/>
      <c r="P151" s="46"/>
      <c r="X151" s="46"/>
      <c r="Y151" s="46"/>
      <c r="Z151" s="46"/>
    </row>
    <row r="152" spans="5:26">
      <c r="E152" s="12"/>
      <c r="N152" s="46"/>
      <c r="O152" s="46"/>
      <c r="P152" s="46"/>
      <c r="X152" s="46"/>
      <c r="Y152" s="46"/>
      <c r="Z152" s="46"/>
    </row>
    <row r="153" spans="5:26">
      <c r="E153" s="12"/>
      <c r="N153" s="46"/>
      <c r="O153" s="46"/>
      <c r="P153" s="46"/>
      <c r="X153" s="46"/>
      <c r="Y153" s="46"/>
      <c r="Z153" s="46"/>
    </row>
    <row r="154" spans="5:26">
      <c r="E154" s="12"/>
      <c r="N154" s="46"/>
      <c r="O154" s="46"/>
      <c r="P154" s="46"/>
      <c r="X154" s="46"/>
      <c r="Y154" s="46"/>
      <c r="Z154" s="46"/>
    </row>
    <row r="155" spans="5:26">
      <c r="E155" s="12"/>
      <c r="N155" s="46"/>
      <c r="O155" s="46"/>
      <c r="P155" s="46"/>
      <c r="X155" s="46"/>
      <c r="Y155" s="46"/>
      <c r="Z155" s="46"/>
    </row>
    <row r="156" spans="5:26">
      <c r="E156" s="12"/>
      <c r="N156" s="46"/>
      <c r="O156" s="46"/>
      <c r="P156" s="46"/>
      <c r="X156" s="46"/>
      <c r="Y156" s="46"/>
      <c r="Z156" s="46"/>
    </row>
    <row r="157" spans="5:26">
      <c r="E157" s="12"/>
      <c r="N157" s="46"/>
      <c r="O157" s="46"/>
      <c r="P157" s="46"/>
      <c r="X157" s="46"/>
      <c r="Y157" s="46"/>
      <c r="Z157" s="46"/>
    </row>
    <row r="158" spans="5:26">
      <c r="E158" s="12"/>
      <c r="N158" s="46"/>
      <c r="O158" s="46"/>
      <c r="P158" s="46"/>
      <c r="X158" s="46"/>
      <c r="Y158" s="46"/>
      <c r="Z158" s="46"/>
    </row>
    <row r="159" spans="5:26">
      <c r="E159" s="12"/>
      <c r="N159" s="46"/>
      <c r="O159" s="46"/>
      <c r="P159" s="46"/>
      <c r="X159" s="46"/>
      <c r="Y159" s="46"/>
      <c r="Z159" s="46"/>
    </row>
    <row r="160" spans="5:26">
      <c r="E160" s="12"/>
      <c r="N160" s="46"/>
      <c r="O160" s="46"/>
      <c r="P160" s="46"/>
      <c r="X160" s="46"/>
      <c r="Y160" s="46"/>
      <c r="Z160" s="46"/>
    </row>
    <row r="161" spans="5:26">
      <c r="E161" s="12"/>
      <c r="N161" s="46"/>
      <c r="O161" s="46"/>
      <c r="P161" s="46"/>
      <c r="X161" s="46"/>
      <c r="Y161" s="46"/>
      <c r="Z161" s="46"/>
    </row>
    <row r="162" spans="5:26">
      <c r="E162" s="12"/>
      <c r="N162" s="46"/>
      <c r="O162" s="46"/>
      <c r="P162" s="46"/>
      <c r="X162" s="46"/>
      <c r="Y162" s="46"/>
      <c r="Z162" s="46"/>
    </row>
    <row r="163" spans="5:26">
      <c r="E163" s="12"/>
      <c r="N163" s="46"/>
      <c r="O163" s="46"/>
      <c r="P163" s="46"/>
      <c r="X163" s="46"/>
      <c r="Y163" s="46"/>
      <c r="Z163" s="46"/>
    </row>
    <row r="164" spans="5:26">
      <c r="E164" s="12"/>
      <c r="N164" s="46"/>
      <c r="O164" s="46"/>
      <c r="P164" s="46"/>
      <c r="X164" s="46"/>
      <c r="Y164" s="46"/>
      <c r="Z164" s="46"/>
    </row>
    <row r="165" spans="5:26">
      <c r="E165" s="12"/>
      <c r="N165" s="46"/>
      <c r="O165" s="46"/>
      <c r="P165" s="46"/>
      <c r="X165" s="46"/>
      <c r="Y165" s="46"/>
      <c r="Z165" s="46"/>
    </row>
    <row r="166" spans="5:26">
      <c r="E166" s="12"/>
      <c r="N166" s="46"/>
      <c r="O166" s="46"/>
      <c r="P166" s="46"/>
      <c r="X166" s="46"/>
      <c r="Y166" s="46"/>
      <c r="Z166" s="46"/>
    </row>
    <row r="167" spans="5:26">
      <c r="E167" s="12"/>
      <c r="N167" s="46"/>
      <c r="O167" s="46"/>
      <c r="P167" s="46"/>
      <c r="X167" s="46"/>
      <c r="Y167" s="46"/>
      <c r="Z167" s="46"/>
    </row>
    <row r="168" spans="5:26">
      <c r="E168" s="12"/>
      <c r="N168" s="46"/>
      <c r="O168" s="46"/>
      <c r="P168" s="46"/>
      <c r="X168" s="46"/>
      <c r="Y168" s="46"/>
      <c r="Z168" s="46"/>
    </row>
    <row r="169" spans="5:26">
      <c r="E169" s="12"/>
      <c r="N169" s="46"/>
      <c r="O169" s="46"/>
      <c r="P169" s="46"/>
      <c r="X169" s="46"/>
      <c r="Y169" s="46"/>
      <c r="Z169" s="46"/>
    </row>
    <row r="170" spans="5:26">
      <c r="E170" s="12"/>
      <c r="N170" s="46"/>
      <c r="O170" s="46"/>
      <c r="P170" s="46"/>
      <c r="X170" s="46"/>
      <c r="Y170" s="46"/>
      <c r="Z170" s="46"/>
    </row>
    <row r="171" spans="5:26">
      <c r="E171" s="12"/>
      <c r="N171" s="46"/>
      <c r="O171" s="46"/>
      <c r="P171" s="46"/>
      <c r="X171" s="46"/>
      <c r="Y171" s="46"/>
      <c r="Z171" s="46"/>
    </row>
    <row r="172" spans="5:26">
      <c r="E172" s="12"/>
      <c r="N172" s="46"/>
      <c r="O172" s="46"/>
      <c r="P172" s="46"/>
      <c r="X172" s="46"/>
      <c r="Y172" s="46"/>
      <c r="Z172" s="46"/>
    </row>
    <row r="173" spans="5:26">
      <c r="E173" s="12"/>
      <c r="N173" s="46"/>
      <c r="O173" s="46"/>
      <c r="P173" s="46"/>
      <c r="X173" s="46"/>
      <c r="Y173" s="46"/>
      <c r="Z173" s="46"/>
    </row>
    <row r="174" spans="5:26">
      <c r="E174" s="12"/>
      <c r="N174" s="46"/>
      <c r="O174" s="46"/>
      <c r="P174" s="46"/>
      <c r="X174" s="46"/>
      <c r="Y174" s="46"/>
      <c r="Z174" s="46"/>
    </row>
    <row r="175" spans="5:26">
      <c r="E175" s="12"/>
      <c r="N175" s="46"/>
      <c r="O175" s="46"/>
      <c r="P175" s="46"/>
      <c r="X175" s="46"/>
      <c r="Y175" s="46"/>
      <c r="Z175" s="46"/>
    </row>
    <row r="176" spans="5:26">
      <c r="N176" s="46"/>
      <c r="O176" s="46"/>
      <c r="P176" s="46"/>
      <c r="X176" s="46"/>
      <c r="Y176" s="46"/>
      <c r="Z176" s="46"/>
    </row>
    <row r="177" spans="14:26">
      <c r="N177" s="46"/>
      <c r="O177" s="46"/>
      <c r="P177" s="46"/>
      <c r="X177" s="46"/>
      <c r="Y177" s="46"/>
      <c r="Z177" s="46"/>
    </row>
    <row r="178" spans="14:26">
      <c r="N178" s="46"/>
      <c r="O178" s="46"/>
      <c r="P178" s="46"/>
      <c r="X178" s="46"/>
      <c r="Y178" s="46"/>
      <c r="Z178" s="46"/>
    </row>
    <row r="179" spans="14:26">
      <c r="N179" s="46"/>
      <c r="O179" s="46"/>
      <c r="P179" s="46"/>
      <c r="X179" s="46"/>
      <c r="Y179" s="46"/>
      <c r="Z179" s="46"/>
    </row>
    <row r="180" spans="14:26">
      <c r="N180" s="46"/>
      <c r="O180" s="46"/>
      <c r="P180" s="46"/>
      <c r="X180" s="46"/>
      <c r="Y180" s="46"/>
      <c r="Z180" s="46"/>
    </row>
    <row r="181" spans="14:26">
      <c r="N181" s="46"/>
      <c r="O181" s="46"/>
      <c r="P181" s="46"/>
      <c r="X181" s="46"/>
      <c r="Y181" s="46"/>
      <c r="Z181" s="46"/>
    </row>
    <row r="182" spans="14:26">
      <c r="N182" s="46"/>
      <c r="O182" s="46"/>
      <c r="P182" s="46"/>
      <c r="X182" s="46"/>
      <c r="Y182" s="46"/>
      <c r="Z182" s="46"/>
    </row>
    <row r="183" spans="14:26">
      <c r="N183" s="46"/>
      <c r="O183" s="46"/>
      <c r="P183" s="46"/>
      <c r="X183" s="46"/>
      <c r="Y183" s="46"/>
      <c r="Z183" s="46"/>
    </row>
    <row r="184" spans="14:26">
      <c r="N184" s="46"/>
      <c r="O184" s="46"/>
      <c r="P184" s="46"/>
      <c r="X184" s="46"/>
      <c r="Y184" s="46"/>
      <c r="Z184" s="46"/>
    </row>
    <row r="185" spans="14:26">
      <c r="N185" s="46"/>
      <c r="O185" s="46"/>
      <c r="P185" s="46"/>
      <c r="X185" s="46"/>
      <c r="Y185" s="46"/>
      <c r="Z185" s="46"/>
    </row>
    <row r="186" spans="14:26">
      <c r="N186" s="46"/>
      <c r="O186" s="46"/>
      <c r="P186" s="46"/>
      <c r="X186" s="46"/>
      <c r="Y186" s="46"/>
      <c r="Z186" s="46"/>
    </row>
    <row r="187" spans="14:26">
      <c r="N187" s="46"/>
      <c r="O187" s="46"/>
      <c r="P187" s="46"/>
      <c r="X187" s="46"/>
      <c r="Y187" s="46"/>
      <c r="Z187" s="46"/>
    </row>
    <row r="188" spans="14:26">
      <c r="N188" s="46"/>
      <c r="O188" s="46"/>
      <c r="P188" s="46"/>
      <c r="X188" s="46"/>
      <c r="Y188" s="46"/>
      <c r="Z188" s="46"/>
    </row>
    <row r="189" spans="14:26">
      <c r="N189" s="46"/>
      <c r="O189" s="46"/>
      <c r="P189" s="46"/>
      <c r="X189" s="46"/>
      <c r="Y189" s="46"/>
      <c r="Z189" s="46"/>
    </row>
    <row r="190" spans="14:26">
      <c r="N190" s="46"/>
      <c r="O190" s="46"/>
      <c r="P190" s="46"/>
      <c r="X190" s="46"/>
      <c r="Y190" s="46"/>
      <c r="Z190" s="46"/>
    </row>
    <row r="191" spans="14:26">
      <c r="N191" s="46"/>
      <c r="O191" s="46"/>
      <c r="P191" s="46"/>
      <c r="X191" s="46"/>
      <c r="Y191" s="46"/>
      <c r="Z191" s="46"/>
    </row>
    <row r="192" spans="14:26">
      <c r="N192" s="46"/>
      <c r="O192" s="46"/>
      <c r="P192" s="46"/>
      <c r="X192" s="46"/>
      <c r="Y192" s="46"/>
      <c r="Z192" s="46"/>
    </row>
    <row r="193" spans="14:26">
      <c r="N193" s="46"/>
      <c r="O193" s="46"/>
      <c r="P193" s="46"/>
      <c r="X193" s="46"/>
      <c r="Y193" s="46"/>
      <c r="Z193" s="46"/>
    </row>
    <row r="194" spans="14:26">
      <c r="N194" s="46"/>
      <c r="O194" s="46"/>
      <c r="P194" s="46"/>
      <c r="X194" s="46"/>
      <c r="Y194" s="46"/>
      <c r="Z194" s="46"/>
    </row>
    <row r="195" spans="14:26">
      <c r="N195" s="46"/>
      <c r="O195" s="46"/>
      <c r="P195" s="46"/>
      <c r="X195" s="46"/>
      <c r="Y195" s="46"/>
      <c r="Z195" s="46"/>
    </row>
    <row r="196" spans="14:26">
      <c r="N196" s="46"/>
      <c r="O196" s="46"/>
      <c r="P196" s="46"/>
      <c r="X196" s="46"/>
      <c r="Y196" s="46"/>
      <c r="Z196" s="46"/>
    </row>
    <row r="197" spans="14:26">
      <c r="N197" s="46"/>
      <c r="O197" s="46"/>
      <c r="P197" s="46"/>
      <c r="X197" s="46"/>
      <c r="Y197" s="46"/>
      <c r="Z197" s="46"/>
    </row>
    <row r="198" spans="14:26">
      <c r="N198" s="46"/>
      <c r="O198" s="46"/>
      <c r="P198" s="46"/>
      <c r="X198" s="46"/>
      <c r="Y198" s="46"/>
      <c r="Z198" s="46"/>
    </row>
    <row r="199" spans="14:26">
      <c r="N199" s="46"/>
      <c r="O199" s="46"/>
      <c r="P199" s="46"/>
      <c r="X199" s="46"/>
      <c r="Y199" s="46"/>
      <c r="Z199" s="46"/>
    </row>
    <row r="200" spans="14:26">
      <c r="N200" s="46"/>
      <c r="O200" s="46"/>
      <c r="P200" s="46"/>
      <c r="X200" s="46"/>
      <c r="Y200" s="46"/>
      <c r="Z200" s="46"/>
    </row>
    <row r="201" spans="14:26">
      <c r="N201" s="46"/>
      <c r="O201" s="46"/>
      <c r="P201" s="46"/>
      <c r="X201" s="46"/>
      <c r="Y201" s="46"/>
      <c r="Z201" s="46"/>
    </row>
    <row r="202" spans="14:26">
      <c r="N202" s="46"/>
      <c r="O202" s="46"/>
      <c r="P202" s="46"/>
      <c r="X202" s="46"/>
      <c r="Y202" s="46"/>
      <c r="Z202" s="46"/>
    </row>
    <row r="203" spans="14:26">
      <c r="N203" s="46"/>
      <c r="O203" s="46"/>
      <c r="P203" s="46"/>
      <c r="X203" s="46"/>
      <c r="Y203" s="46"/>
      <c r="Z203" s="46"/>
    </row>
    <row r="204" spans="14:26">
      <c r="N204" s="46"/>
      <c r="O204" s="46"/>
      <c r="P204" s="46"/>
      <c r="X204" s="46"/>
      <c r="Y204" s="46"/>
      <c r="Z204" s="46"/>
    </row>
    <row r="205" spans="14:26">
      <c r="N205" s="46"/>
      <c r="O205" s="46"/>
      <c r="P205" s="46"/>
      <c r="X205" s="46"/>
      <c r="Y205" s="46"/>
      <c r="Z205" s="46"/>
    </row>
    <row r="206" spans="14:26">
      <c r="N206" s="46"/>
      <c r="O206" s="46"/>
      <c r="P206" s="46"/>
      <c r="X206" s="46"/>
      <c r="Y206" s="46"/>
      <c r="Z206" s="46"/>
    </row>
    <row r="207" spans="14:26">
      <c r="N207" s="46"/>
      <c r="O207" s="46"/>
      <c r="P207" s="46"/>
      <c r="X207" s="46"/>
      <c r="Y207" s="46"/>
      <c r="Z207" s="46"/>
    </row>
    <row r="208" spans="14:26">
      <c r="N208" s="46"/>
      <c r="O208" s="46"/>
      <c r="P208" s="46"/>
      <c r="X208" s="46"/>
      <c r="Y208" s="46"/>
      <c r="Z208" s="46"/>
    </row>
    <row r="209" spans="14:26">
      <c r="N209" s="46"/>
      <c r="O209" s="46"/>
      <c r="P209" s="46"/>
      <c r="X209" s="46"/>
      <c r="Y209" s="46"/>
      <c r="Z209" s="46"/>
    </row>
    <row r="210" spans="14:26">
      <c r="N210" s="46"/>
      <c r="O210" s="46"/>
      <c r="P210" s="46"/>
      <c r="X210" s="46"/>
      <c r="Y210" s="46"/>
      <c r="Z210" s="46"/>
    </row>
    <row r="211" spans="14:26">
      <c r="N211" s="46"/>
      <c r="O211" s="46"/>
      <c r="P211" s="46"/>
      <c r="X211" s="46"/>
      <c r="Y211" s="46"/>
      <c r="Z211" s="46"/>
    </row>
    <row r="212" spans="14:26">
      <c r="N212" s="46"/>
      <c r="O212" s="46"/>
      <c r="P212" s="46"/>
      <c r="X212" s="46"/>
      <c r="Y212" s="46"/>
      <c r="Z212" s="46"/>
    </row>
    <row r="213" spans="14:26">
      <c r="N213" s="46"/>
      <c r="O213" s="46"/>
      <c r="P213" s="46"/>
      <c r="X213" s="46"/>
      <c r="Y213" s="46"/>
      <c r="Z213" s="46"/>
    </row>
    <row r="214" spans="14:26">
      <c r="N214" s="46"/>
      <c r="O214" s="46"/>
      <c r="P214" s="46"/>
      <c r="X214" s="46"/>
      <c r="Y214" s="46"/>
      <c r="Z214" s="46"/>
    </row>
    <row r="215" spans="14:26">
      <c r="N215" s="46"/>
      <c r="O215" s="46"/>
      <c r="P215" s="46"/>
      <c r="X215" s="46"/>
      <c r="Y215" s="46"/>
      <c r="Z215" s="46"/>
    </row>
    <row r="216" spans="14:26">
      <c r="N216" s="46"/>
      <c r="O216" s="46"/>
      <c r="P216" s="46"/>
      <c r="X216" s="46"/>
      <c r="Y216" s="46"/>
      <c r="Z216" s="46"/>
    </row>
    <row r="217" spans="14:26">
      <c r="N217" s="46"/>
      <c r="O217" s="46"/>
      <c r="P217" s="46"/>
      <c r="X217" s="46"/>
      <c r="Y217" s="46"/>
      <c r="Z217" s="46"/>
    </row>
    <row r="218" spans="14:26">
      <c r="N218" s="46"/>
      <c r="O218" s="46"/>
      <c r="P218" s="46"/>
      <c r="X218" s="46"/>
      <c r="Y218" s="46"/>
      <c r="Z218" s="46"/>
    </row>
    <row r="219" spans="14:26">
      <c r="N219" s="46"/>
      <c r="O219" s="46"/>
      <c r="P219" s="46"/>
      <c r="X219" s="46"/>
      <c r="Y219" s="46"/>
      <c r="Z219" s="46"/>
    </row>
    <row r="220" spans="14:26">
      <c r="N220" s="46"/>
      <c r="O220" s="46"/>
      <c r="P220" s="46"/>
      <c r="X220" s="46"/>
      <c r="Y220" s="46"/>
      <c r="Z220" s="46"/>
    </row>
    <row r="221" spans="14:26">
      <c r="N221" s="46"/>
      <c r="O221" s="46"/>
      <c r="P221" s="46"/>
      <c r="X221" s="46"/>
      <c r="Y221" s="46"/>
      <c r="Z221" s="46"/>
    </row>
    <row r="222" spans="14:26">
      <c r="N222" s="46"/>
      <c r="O222" s="46"/>
      <c r="P222" s="46"/>
      <c r="X222" s="46"/>
      <c r="Y222" s="46"/>
      <c r="Z222" s="46"/>
    </row>
    <row r="223" spans="14:26">
      <c r="N223" s="46"/>
      <c r="O223" s="46"/>
      <c r="P223" s="46"/>
      <c r="X223" s="46"/>
      <c r="Y223" s="46"/>
      <c r="Z223" s="46"/>
    </row>
    <row r="224" spans="14:26">
      <c r="N224" s="46"/>
      <c r="O224" s="46"/>
      <c r="P224" s="46"/>
      <c r="X224" s="46"/>
      <c r="Y224" s="46"/>
      <c r="Z224" s="46"/>
    </row>
    <row r="225" spans="14:26">
      <c r="N225" s="46"/>
      <c r="O225" s="46"/>
      <c r="P225" s="46"/>
      <c r="X225" s="46"/>
      <c r="Y225" s="46"/>
      <c r="Z225" s="46"/>
    </row>
    <row r="226" spans="14:26">
      <c r="N226" s="46"/>
      <c r="O226" s="46"/>
      <c r="P226" s="46"/>
      <c r="X226" s="46"/>
      <c r="Y226" s="46"/>
      <c r="Z226" s="46"/>
    </row>
    <row r="227" spans="14:26">
      <c r="N227" s="46"/>
      <c r="O227" s="46"/>
      <c r="P227" s="46"/>
      <c r="X227" s="46"/>
      <c r="Y227" s="46"/>
      <c r="Z227" s="46"/>
    </row>
    <row r="228" spans="14:26">
      <c r="N228" s="46"/>
      <c r="O228" s="46"/>
      <c r="P228" s="46"/>
      <c r="X228" s="46"/>
      <c r="Y228" s="46"/>
      <c r="Z228" s="46"/>
    </row>
    <row r="229" spans="14:26">
      <c r="N229" s="46"/>
      <c r="O229" s="46"/>
      <c r="P229" s="46"/>
      <c r="X229" s="46"/>
      <c r="Y229" s="46"/>
      <c r="Z229" s="46"/>
    </row>
    <row r="230" spans="14:26">
      <c r="N230" s="46"/>
      <c r="O230" s="46"/>
      <c r="P230" s="46"/>
      <c r="X230" s="46"/>
      <c r="Y230" s="46"/>
      <c r="Z230" s="46"/>
    </row>
    <row r="231" spans="14:26">
      <c r="N231" s="46"/>
      <c r="O231" s="46"/>
      <c r="P231" s="46"/>
      <c r="X231" s="46"/>
      <c r="Y231" s="46"/>
      <c r="Z231" s="46"/>
    </row>
    <row r="232" spans="14:26">
      <c r="N232" s="46"/>
      <c r="O232" s="46"/>
      <c r="P232" s="46"/>
      <c r="X232" s="46"/>
      <c r="Y232" s="46"/>
      <c r="Z232" s="46"/>
    </row>
    <row r="233" spans="14:26">
      <c r="N233" s="46"/>
      <c r="O233" s="46"/>
      <c r="P233" s="46"/>
      <c r="X233" s="46"/>
      <c r="Y233" s="46"/>
      <c r="Z233" s="46"/>
    </row>
    <row r="234" spans="14:26">
      <c r="N234" s="46"/>
      <c r="O234" s="46"/>
      <c r="P234" s="46"/>
      <c r="X234" s="46"/>
      <c r="Y234" s="46"/>
      <c r="Z234" s="46"/>
    </row>
    <row r="235" spans="14:26">
      <c r="N235" s="46"/>
      <c r="O235" s="46"/>
      <c r="P235" s="46"/>
      <c r="X235" s="46"/>
      <c r="Y235" s="46"/>
      <c r="Z235" s="46"/>
    </row>
    <row r="236" spans="14:26">
      <c r="N236" s="46"/>
      <c r="O236" s="46"/>
      <c r="P236" s="46"/>
      <c r="X236" s="46"/>
      <c r="Y236" s="46"/>
      <c r="Z236" s="46"/>
    </row>
    <row r="237" spans="14:26">
      <c r="N237" s="46"/>
      <c r="O237" s="46"/>
      <c r="P237" s="46"/>
      <c r="X237" s="46"/>
      <c r="Y237" s="46"/>
      <c r="Z237" s="46"/>
    </row>
    <row r="238" spans="14:26">
      <c r="N238" s="46"/>
      <c r="O238" s="46"/>
      <c r="P238" s="46"/>
      <c r="X238" s="46"/>
      <c r="Y238" s="46"/>
      <c r="Z238" s="46"/>
    </row>
    <row r="239" spans="14:26">
      <c r="N239" s="46"/>
      <c r="O239" s="46"/>
      <c r="P239" s="46"/>
      <c r="X239" s="46"/>
      <c r="Y239" s="46"/>
      <c r="Z239" s="46"/>
    </row>
    <row r="240" spans="14:26">
      <c r="N240" s="46"/>
      <c r="O240" s="46"/>
      <c r="P240" s="46"/>
      <c r="X240" s="46"/>
      <c r="Y240" s="46"/>
      <c r="Z240" s="46"/>
    </row>
    <row r="241" spans="14:26">
      <c r="N241" s="46"/>
      <c r="O241" s="46"/>
      <c r="P241" s="46"/>
      <c r="X241" s="46"/>
      <c r="Y241" s="46"/>
      <c r="Z241" s="46"/>
    </row>
    <row r="242" spans="14:26">
      <c r="N242" s="46"/>
      <c r="O242" s="46"/>
      <c r="P242" s="46"/>
      <c r="X242" s="46"/>
      <c r="Y242" s="46"/>
      <c r="Z242" s="46"/>
    </row>
    <row r="243" spans="14:26">
      <c r="N243" s="46"/>
      <c r="O243" s="46"/>
      <c r="P243" s="46"/>
      <c r="X243" s="46"/>
      <c r="Y243" s="46"/>
      <c r="Z243" s="46"/>
    </row>
    <row r="244" spans="14:26">
      <c r="N244" s="46"/>
      <c r="O244" s="46"/>
      <c r="P244" s="46"/>
      <c r="X244" s="46"/>
      <c r="Y244" s="46"/>
      <c r="Z244" s="46"/>
    </row>
    <row r="245" spans="14:26">
      <c r="N245" s="46"/>
      <c r="O245" s="46"/>
      <c r="P245" s="46"/>
      <c r="X245" s="46"/>
      <c r="Y245" s="46"/>
      <c r="Z245" s="46"/>
    </row>
    <row r="246" spans="14:26">
      <c r="N246" s="46"/>
      <c r="O246" s="46"/>
      <c r="P246" s="46"/>
      <c r="X246" s="46"/>
      <c r="Y246" s="46"/>
      <c r="Z246" s="46"/>
    </row>
    <row r="247" spans="14:26">
      <c r="N247" s="46"/>
      <c r="O247" s="46"/>
      <c r="P247" s="46"/>
      <c r="X247" s="46"/>
      <c r="Y247" s="46"/>
      <c r="Z247" s="46"/>
    </row>
    <row r="248" spans="14:26">
      <c r="N248" s="46"/>
      <c r="O248" s="46"/>
      <c r="P248" s="46"/>
      <c r="X248" s="46"/>
      <c r="Y248" s="46"/>
      <c r="Z248" s="46"/>
    </row>
    <row r="249" spans="14:26">
      <c r="N249" s="46"/>
      <c r="O249" s="46"/>
      <c r="P249" s="46"/>
      <c r="X249" s="46"/>
      <c r="Y249" s="46"/>
      <c r="Z249" s="46"/>
    </row>
    <row r="250" spans="14:26">
      <c r="N250" s="46"/>
      <c r="O250" s="46"/>
      <c r="P250" s="46"/>
      <c r="X250" s="46"/>
      <c r="Y250" s="46"/>
      <c r="Z250" s="46"/>
    </row>
    <row r="251" spans="14:26">
      <c r="N251" s="46"/>
      <c r="O251" s="46"/>
      <c r="P251" s="46"/>
      <c r="X251" s="46"/>
      <c r="Y251" s="46"/>
      <c r="Z251" s="46"/>
    </row>
    <row r="252" spans="14:26">
      <c r="N252" s="46"/>
      <c r="O252" s="46"/>
      <c r="P252" s="46"/>
      <c r="X252" s="46"/>
      <c r="Y252" s="46"/>
      <c r="Z252" s="46"/>
    </row>
    <row r="253" spans="14:26">
      <c r="N253" s="46"/>
      <c r="O253" s="46"/>
      <c r="P253" s="46"/>
      <c r="X253" s="46"/>
      <c r="Y253" s="46"/>
      <c r="Z253" s="46"/>
    </row>
    <row r="254" spans="14:26">
      <c r="N254" s="46"/>
      <c r="O254" s="46"/>
      <c r="P254" s="46"/>
      <c r="X254" s="46"/>
      <c r="Y254" s="46"/>
      <c r="Z254" s="46"/>
    </row>
    <row r="255" spans="14:26">
      <c r="N255" s="46"/>
      <c r="O255" s="46"/>
      <c r="P255" s="46"/>
      <c r="X255" s="46"/>
      <c r="Y255" s="46"/>
      <c r="Z255" s="46"/>
    </row>
    <row r="256" spans="14:26">
      <c r="N256" s="46"/>
      <c r="O256" s="46"/>
      <c r="P256" s="46"/>
      <c r="X256" s="46"/>
      <c r="Y256" s="46"/>
      <c r="Z256" s="46"/>
    </row>
    <row r="257" spans="14:26">
      <c r="N257" s="46"/>
      <c r="O257" s="46"/>
      <c r="P257" s="46"/>
      <c r="X257" s="46"/>
      <c r="Y257" s="46"/>
      <c r="Z257" s="46"/>
    </row>
    <row r="258" spans="14:26">
      <c r="N258" s="46"/>
      <c r="O258" s="46"/>
      <c r="P258" s="46"/>
      <c r="X258" s="46"/>
      <c r="Y258" s="46"/>
      <c r="Z258" s="46"/>
    </row>
    <row r="259" spans="14:26">
      <c r="N259" s="46"/>
      <c r="O259" s="46"/>
      <c r="P259" s="46"/>
      <c r="X259" s="46"/>
      <c r="Y259" s="46"/>
      <c r="Z259" s="46"/>
    </row>
    <row r="260" spans="14:26">
      <c r="N260" s="46"/>
      <c r="O260" s="46"/>
      <c r="P260" s="46"/>
      <c r="X260" s="46"/>
      <c r="Y260" s="46"/>
      <c r="Z260" s="46"/>
    </row>
    <row r="261" spans="14:26">
      <c r="N261" s="46"/>
      <c r="O261" s="46"/>
      <c r="P261" s="46"/>
      <c r="X261" s="46"/>
      <c r="Y261" s="46"/>
      <c r="Z261" s="46"/>
    </row>
    <row r="262" spans="14:26">
      <c r="N262" s="46"/>
      <c r="O262" s="46"/>
      <c r="P262" s="46"/>
      <c r="X262" s="46"/>
      <c r="Y262" s="46"/>
      <c r="Z262" s="46"/>
    </row>
    <row r="263" spans="14:26">
      <c r="N263" s="46"/>
      <c r="O263" s="46"/>
      <c r="P263" s="46"/>
      <c r="X263" s="46"/>
      <c r="Y263" s="46"/>
      <c r="Z263" s="46"/>
    </row>
    <row r="264" spans="14:26">
      <c r="N264" s="46"/>
      <c r="O264" s="46"/>
      <c r="P264" s="46"/>
      <c r="X264" s="46"/>
      <c r="Y264" s="46"/>
      <c r="Z264" s="46"/>
    </row>
    <row r="265" spans="14:26">
      <c r="N265" s="46"/>
      <c r="O265" s="46"/>
      <c r="P265" s="46"/>
      <c r="X265" s="46"/>
      <c r="Y265" s="46"/>
      <c r="Z265" s="46"/>
    </row>
    <row r="266" spans="14:26">
      <c r="N266" s="46"/>
      <c r="O266" s="46"/>
      <c r="P266" s="46"/>
      <c r="X266" s="46"/>
      <c r="Y266" s="46"/>
      <c r="Z266" s="46"/>
    </row>
    <row r="267" spans="14:26">
      <c r="N267" s="46"/>
      <c r="O267" s="46"/>
      <c r="P267" s="46"/>
      <c r="X267" s="46"/>
      <c r="Y267" s="46"/>
      <c r="Z267" s="46"/>
    </row>
    <row r="268" spans="14:26">
      <c r="N268" s="46"/>
      <c r="O268" s="46"/>
      <c r="P268" s="46"/>
      <c r="X268" s="46"/>
      <c r="Y268" s="46"/>
      <c r="Z268" s="46"/>
    </row>
    <row r="269" spans="14:26">
      <c r="N269" s="46"/>
      <c r="O269" s="46"/>
      <c r="P269" s="46"/>
      <c r="X269" s="46"/>
      <c r="Y269" s="46"/>
      <c r="Z269" s="46"/>
    </row>
    <row r="270" spans="14:26">
      <c r="N270" s="46"/>
      <c r="O270" s="46"/>
      <c r="P270" s="46"/>
      <c r="X270" s="46"/>
      <c r="Y270" s="46"/>
      <c r="Z270" s="46"/>
    </row>
    <row r="271" spans="14:26">
      <c r="N271" s="46"/>
      <c r="O271" s="46"/>
      <c r="P271" s="46"/>
      <c r="X271" s="46"/>
      <c r="Y271" s="46"/>
      <c r="Z271" s="46"/>
    </row>
    <row r="272" spans="14:26">
      <c r="N272" s="46"/>
      <c r="O272" s="46"/>
      <c r="P272" s="46"/>
      <c r="X272" s="46"/>
      <c r="Y272" s="46"/>
      <c r="Z272" s="46"/>
    </row>
    <row r="273" spans="14:26">
      <c r="N273" s="46"/>
      <c r="O273" s="46"/>
      <c r="P273" s="46"/>
      <c r="X273" s="46"/>
      <c r="Y273" s="46"/>
      <c r="Z273" s="46"/>
    </row>
    <row r="274" spans="14:26">
      <c r="N274" s="46"/>
      <c r="O274" s="46"/>
      <c r="P274" s="46"/>
      <c r="X274" s="46"/>
      <c r="Y274" s="46"/>
      <c r="Z274" s="46"/>
    </row>
    <row r="275" spans="14:26">
      <c r="N275" s="46"/>
      <c r="O275" s="46"/>
      <c r="P275" s="46"/>
      <c r="X275" s="46"/>
      <c r="Y275" s="46"/>
      <c r="Z275" s="46"/>
    </row>
    <row r="276" spans="14:26">
      <c r="N276" s="46"/>
      <c r="O276" s="46"/>
      <c r="P276" s="46"/>
      <c r="X276" s="46"/>
      <c r="Y276" s="46"/>
      <c r="Z276" s="46"/>
    </row>
    <row r="277" spans="14:26">
      <c r="N277" s="46"/>
      <c r="O277" s="46"/>
      <c r="P277" s="46"/>
      <c r="X277" s="46"/>
      <c r="Y277" s="46"/>
      <c r="Z277" s="46"/>
    </row>
    <row r="278" spans="14:26">
      <c r="N278" s="46"/>
      <c r="O278" s="46"/>
      <c r="P278" s="46"/>
      <c r="X278" s="46"/>
      <c r="Y278" s="46"/>
      <c r="Z278" s="46"/>
    </row>
    <row r="279" spans="14:26">
      <c r="N279" s="46"/>
      <c r="O279" s="46"/>
      <c r="P279" s="46"/>
      <c r="X279" s="46"/>
      <c r="Y279" s="46"/>
      <c r="Z279" s="46"/>
    </row>
    <row r="280" spans="14:26">
      <c r="N280" s="46"/>
      <c r="O280" s="46"/>
      <c r="P280" s="46"/>
      <c r="X280" s="46"/>
      <c r="Y280" s="46"/>
      <c r="Z280" s="46"/>
    </row>
    <row r="281" spans="14:26">
      <c r="N281" s="46"/>
      <c r="O281" s="46"/>
      <c r="P281" s="46"/>
      <c r="X281" s="46"/>
      <c r="Y281" s="46"/>
      <c r="Z281" s="46"/>
    </row>
    <row r="282" spans="14:26">
      <c r="N282" s="46"/>
      <c r="O282" s="46"/>
      <c r="P282" s="46"/>
      <c r="X282" s="46"/>
      <c r="Y282" s="46"/>
      <c r="Z282" s="46"/>
    </row>
    <row r="283" spans="14:26">
      <c r="N283" s="46"/>
      <c r="O283" s="46"/>
      <c r="P283" s="46"/>
      <c r="X283" s="46"/>
      <c r="Y283" s="46"/>
      <c r="Z283" s="46"/>
    </row>
    <row r="284" spans="14:26">
      <c r="N284" s="46"/>
      <c r="O284" s="46"/>
      <c r="P284" s="46"/>
      <c r="X284" s="46"/>
      <c r="Y284" s="46"/>
      <c r="Z284" s="46"/>
    </row>
    <row r="285" spans="14:26">
      <c r="N285" s="46"/>
      <c r="O285" s="46"/>
      <c r="P285" s="46"/>
      <c r="X285" s="46"/>
      <c r="Y285" s="46"/>
      <c r="Z285" s="46"/>
    </row>
    <row r="286" spans="14:26">
      <c r="N286" s="46"/>
      <c r="O286" s="46"/>
      <c r="P286" s="46"/>
      <c r="X286" s="46"/>
      <c r="Y286" s="46"/>
      <c r="Z286" s="46"/>
    </row>
    <row r="287" spans="14:26">
      <c r="N287" s="46"/>
      <c r="O287" s="46"/>
      <c r="P287" s="46"/>
      <c r="X287" s="46"/>
      <c r="Y287" s="46"/>
      <c r="Z287" s="46"/>
    </row>
    <row r="288" spans="14:26">
      <c r="N288" s="46"/>
      <c r="O288" s="46"/>
      <c r="P288" s="46"/>
      <c r="X288" s="46"/>
      <c r="Y288" s="46"/>
      <c r="Z288" s="46"/>
    </row>
    <row r="289" spans="14:26">
      <c r="N289" s="46"/>
      <c r="O289" s="46"/>
      <c r="P289" s="46"/>
      <c r="X289" s="46"/>
      <c r="Y289" s="46"/>
      <c r="Z289" s="46"/>
    </row>
    <row r="290" spans="14:26">
      <c r="N290" s="46"/>
      <c r="O290" s="46"/>
      <c r="P290" s="46"/>
      <c r="X290" s="46"/>
      <c r="Y290" s="46"/>
      <c r="Z290" s="46"/>
    </row>
    <row r="291" spans="14:26">
      <c r="N291" s="46"/>
      <c r="O291" s="46"/>
      <c r="P291" s="46"/>
      <c r="X291" s="46"/>
      <c r="Y291" s="46"/>
      <c r="Z291" s="46"/>
    </row>
    <row r="292" spans="14:26">
      <c r="O292" s="46"/>
      <c r="P292" s="46"/>
      <c r="Y292" s="46"/>
      <c r="Z292" s="46"/>
    </row>
    <row r="293" spans="14:26">
      <c r="O293" s="46"/>
      <c r="Y293" s="46"/>
    </row>
    <row r="294" spans="14:26">
      <c r="O294" s="46"/>
      <c r="Y294" s="46"/>
    </row>
    <row r="295" spans="14:26">
      <c r="O295" s="46"/>
      <c r="Y295" s="46"/>
    </row>
    <row r="296" spans="14:26">
      <c r="O296" s="46"/>
      <c r="Y296" s="46"/>
    </row>
    <row r="297" spans="14:26">
      <c r="O297" s="46"/>
      <c r="Y297" s="46"/>
    </row>
    <row r="298" spans="14:26">
      <c r="O298" s="46"/>
      <c r="Y298" s="46"/>
    </row>
    <row r="299" spans="14:26">
      <c r="O299" s="46"/>
      <c r="Y299" s="46"/>
    </row>
    <row r="300" spans="14:26">
      <c r="O300" s="46"/>
      <c r="Y300" s="46"/>
    </row>
    <row r="301" spans="14:26">
      <c r="O301" s="46"/>
      <c r="Y301" s="46"/>
    </row>
    <row r="302" spans="14:26">
      <c r="O302" s="46"/>
      <c r="Y302" s="46"/>
    </row>
    <row r="303" spans="14:26">
      <c r="O303" s="46"/>
      <c r="Y303" s="46"/>
    </row>
    <row r="304" spans="14:26">
      <c r="O304" s="46"/>
      <c r="Y304" s="46"/>
    </row>
    <row r="305" spans="15:25">
      <c r="O305" s="46"/>
      <c r="Y305" s="46"/>
    </row>
    <row r="306" spans="15:25">
      <c r="O306" s="46"/>
      <c r="Y306" s="46"/>
    </row>
    <row r="307" spans="15:25">
      <c r="O307" s="46"/>
      <c r="Y307" s="46"/>
    </row>
    <row r="308" spans="15:25">
      <c r="O308" s="46"/>
      <c r="Y308" s="46"/>
    </row>
    <row r="309" spans="15:25">
      <c r="O309" s="46"/>
      <c r="Y309" s="46"/>
    </row>
    <row r="310" spans="15:25">
      <c r="O310" s="46"/>
      <c r="Y310" s="46"/>
    </row>
    <row r="311" spans="15:25">
      <c r="O311" s="46"/>
      <c r="Y311" s="46"/>
    </row>
    <row r="312" spans="15:25">
      <c r="O312" s="46"/>
      <c r="Y312" s="46"/>
    </row>
    <row r="313" spans="15:25">
      <c r="O313" s="46"/>
      <c r="Y313" s="46"/>
    </row>
    <row r="314" spans="15:25">
      <c r="O314" s="46"/>
      <c r="Y314" s="46"/>
    </row>
    <row r="315" spans="15:25">
      <c r="O315" s="46"/>
      <c r="Y315" s="46"/>
    </row>
    <row r="316" spans="15:25">
      <c r="O316" s="46"/>
      <c r="Y316" s="46"/>
    </row>
    <row r="317" spans="15:25">
      <c r="O317" s="46"/>
      <c r="Y317" s="46"/>
    </row>
    <row r="318" spans="15:25">
      <c r="O318" s="46"/>
      <c r="Y318" s="46"/>
    </row>
    <row r="319" spans="15:25">
      <c r="O319" s="46"/>
      <c r="Y319" s="46"/>
    </row>
    <row r="320" spans="15:25">
      <c r="O320" s="46"/>
      <c r="Y320" s="46"/>
    </row>
    <row r="321" spans="15:25">
      <c r="O321" s="46"/>
      <c r="Y321" s="46"/>
    </row>
    <row r="322" spans="15:25">
      <c r="O322" s="46"/>
      <c r="Y322" s="46"/>
    </row>
    <row r="323" spans="15:25">
      <c r="O323" s="46"/>
      <c r="Y323" s="46"/>
    </row>
    <row r="324" spans="15:25">
      <c r="O324" s="46"/>
      <c r="Y324" s="46"/>
    </row>
    <row r="325" spans="15:25">
      <c r="O325" s="46"/>
      <c r="Y325" s="46"/>
    </row>
    <row r="326" spans="15:25">
      <c r="O326" s="46"/>
      <c r="Y326" s="46"/>
    </row>
    <row r="327" spans="15:25">
      <c r="O327" s="46"/>
      <c r="Y327" s="46"/>
    </row>
    <row r="328" spans="15:25">
      <c r="O328" s="46"/>
      <c r="Y328" s="46"/>
    </row>
    <row r="329" spans="15:25">
      <c r="O329" s="46"/>
      <c r="Y329" s="46"/>
    </row>
    <row r="330" spans="15:25">
      <c r="O330" s="46"/>
      <c r="Y330" s="46"/>
    </row>
    <row r="331" spans="15:25">
      <c r="O331" s="46"/>
      <c r="Y331" s="46"/>
    </row>
    <row r="332" spans="15:25">
      <c r="O332" s="46"/>
      <c r="Y332" s="46"/>
    </row>
    <row r="333" spans="15:25">
      <c r="O333" s="46"/>
      <c r="Y333" s="46"/>
    </row>
    <row r="334" spans="15:25">
      <c r="O334" s="46"/>
      <c r="Y334" s="46"/>
    </row>
    <row r="335" spans="15:25">
      <c r="O335" s="46"/>
      <c r="Y335" s="46"/>
    </row>
    <row r="336" spans="15:25">
      <c r="O336" s="46"/>
      <c r="Y336" s="46"/>
    </row>
    <row r="337" spans="15:25">
      <c r="O337" s="46"/>
      <c r="Y337" s="46"/>
    </row>
    <row r="338" spans="15:25">
      <c r="O338" s="46"/>
      <c r="Y338" s="46"/>
    </row>
    <row r="339" spans="15:25">
      <c r="O339" s="46"/>
      <c r="Y339" s="46"/>
    </row>
    <row r="340" spans="15:25">
      <c r="O340" s="46"/>
      <c r="Y340" s="46"/>
    </row>
    <row r="341" spans="15:25">
      <c r="O341" s="46"/>
      <c r="Y341" s="46"/>
    </row>
    <row r="342" spans="15:25">
      <c r="O342" s="46"/>
      <c r="Y342" s="46"/>
    </row>
    <row r="343" spans="15:25">
      <c r="O343" s="46"/>
      <c r="Y343" s="46"/>
    </row>
    <row r="344" spans="15:25">
      <c r="O344" s="46"/>
      <c r="Y344" s="46"/>
    </row>
    <row r="345" spans="15:25">
      <c r="O345" s="46"/>
      <c r="Y345" s="46"/>
    </row>
    <row r="346" spans="15:25">
      <c r="O346" s="46"/>
      <c r="Y346" s="46"/>
    </row>
    <row r="347" spans="15:25">
      <c r="O347" s="46"/>
      <c r="Y347" s="46"/>
    </row>
    <row r="348" spans="15:25">
      <c r="O348" s="46"/>
      <c r="Y348" s="46"/>
    </row>
    <row r="349" spans="15:25">
      <c r="O349" s="46"/>
      <c r="Y349" s="46"/>
    </row>
    <row r="350" spans="15:25">
      <c r="O350" s="46"/>
      <c r="Y350" s="46"/>
    </row>
    <row r="351" spans="15:25">
      <c r="O351" s="46"/>
      <c r="Y351" s="46"/>
    </row>
    <row r="352" spans="15:25">
      <c r="O352" s="46"/>
      <c r="Y352" s="46"/>
    </row>
    <row r="353" spans="15:25">
      <c r="O353" s="46"/>
      <c r="Y353" s="46"/>
    </row>
    <row r="354" spans="15:25">
      <c r="O354" s="46"/>
      <c r="Y354" s="46"/>
    </row>
    <row r="355" spans="15:25">
      <c r="O355" s="46"/>
      <c r="Y355" s="46"/>
    </row>
    <row r="356" spans="15:25">
      <c r="O356" s="46"/>
      <c r="Y356" s="46"/>
    </row>
    <row r="357" spans="15:25">
      <c r="O357" s="46"/>
      <c r="Y357" s="46"/>
    </row>
    <row r="358" spans="15:25">
      <c r="O358" s="46"/>
      <c r="Y358" s="46"/>
    </row>
    <row r="359" spans="15:25">
      <c r="O359" s="46"/>
      <c r="Y359" s="46"/>
    </row>
    <row r="360" spans="15:25">
      <c r="O360" s="46"/>
      <c r="Y360" s="46"/>
    </row>
    <row r="361" spans="15:25">
      <c r="O361" s="46"/>
      <c r="Y361" s="46"/>
    </row>
    <row r="362" spans="15:25">
      <c r="O362" s="46"/>
      <c r="Y362" s="46"/>
    </row>
    <row r="363" spans="15:25">
      <c r="O363" s="46"/>
      <c r="Y363" s="46"/>
    </row>
    <row r="364" spans="15:25">
      <c r="O364" s="46"/>
      <c r="Y364" s="46"/>
    </row>
    <row r="365" spans="15:25">
      <c r="O365" s="46"/>
      <c r="Y365" s="46"/>
    </row>
    <row r="366" spans="15:25">
      <c r="O366" s="46"/>
      <c r="Y366" s="46"/>
    </row>
    <row r="367" spans="15:25">
      <c r="O367" s="46"/>
      <c r="Y367" s="46"/>
    </row>
    <row r="368" spans="15:25">
      <c r="O368" s="46"/>
      <c r="Y368" s="46"/>
    </row>
    <row r="369" spans="15:25">
      <c r="O369" s="46"/>
      <c r="Y369" s="46"/>
    </row>
    <row r="370" spans="15:25">
      <c r="O370" s="46"/>
      <c r="Y370" s="46"/>
    </row>
    <row r="371" spans="15:25">
      <c r="O371" s="46"/>
      <c r="Y371" s="46"/>
    </row>
    <row r="372" spans="15:25">
      <c r="O372" s="46"/>
      <c r="Y372" s="46"/>
    </row>
    <row r="373" spans="15:25">
      <c r="O373" s="46"/>
      <c r="Y373" s="46"/>
    </row>
    <row r="374" spans="15:25">
      <c r="O374" s="46"/>
      <c r="Y374" s="46"/>
    </row>
    <row r="375" spans="15:25">
      <c r="O375" s="46"/>
      <c r="Y375" s="46"/>
    </row>
    <row r="376" spans="15:25">
      <c r="O376" s="46"/>
      <c r="Y376" s="46"/>
    </row>
    <row r="377" spans="15:25">
      <c r="O377" s="46"/>
      <c r="Y377" s="46"/>
    </row>
    <row r="378" spans="15:25">
      <c r="O378" s="46"/>
      <c r="Y378" s="46"/>
    </row>
    <row r="379" spans="15:25">
      <c r="O379" s="46"/>
      <c r="Y379" s="46"/>
    </row>
    <row r="380" spans="15:25">
      <c r="O380" s="46"/>
      <c r="Y380" s="46"/>
    </row>
    <row r="381" spans="15:25">
      <c r="O381" s="46"/>
      <c r="Y381" s="46"/>
    </row>
    <row r="382" spans="15:25">
      <c r="O382" s="46"/>
      <c r="Y382" s="46"/>
    </row>
    <row r="383" spans="15:25">
      <c r="O383" s="46"/>
      <c r="Y383" s="46"/>
    </row>
    <row r="384" spans="15:25">
      <c r="O384" s="46"/>
      <c r="Y384" s="46"/>
    </row>
    <row r="385" spans="15:25">
      <c r="O385" s="46"/>
      <c r="Y385" s="46"/>
    </row>
    <row r="386" spans="15:25">
      <c r="O386" s="46"/>
      <c r="Y386" s="46"/>
    </row>
    <row r="387" spans="15:25">
      <c r="O387" s="46"/>
      <c r="Y387" s="46"/>
    </row>
    <row r="388" spans="15:25">
      <c r="O388" s="46"/>
      <c r="Y388" s="46"/>
    </row>
    <row r="389" spans="15:25">
      <c r="O389" s="46"/>
      <c r="Y389" s="46"/>
    </row>
    <row r="390" spans="15:25">
      <c r="O390" s="46"/>
      <c r="Y390" s="46"/>
    </row>
    <row r="391" spans="15:25">
      <c r="O391" s="46"/>
      <c r="Y391" s="46"/>
    </row>
    <row r="392" spans="15:25">
      <c r="O392" s="46"/>
      <c r="Y392" s="46"/>
    </row>
    <row r="393" spans="15:25">
      <c r="O393" s="46"/>
      <c r="Y393" s="46"/>
    </row>
    <row r="394" spans="15:25">
      <c r="O394" s="46"/>
      <c r="Y394" s="46"/>
    </row>
    <row r="395" spans="15:25">
      <c r="O395" s="46"/>
      <c r="Y395" s="46"/>
    </row>
    <row r="396" spans="15:25">
      <c r="O396" s="46"/>
      <c r="Y396" s="46"/>
    </row>
    <row r="397" spans="15:25">
      <c r="O397" s="46"/>
      <c r="Y397" s="46"/>
    </row>
    <row r="398" spans="15:25">
      <c r="O398" s="46"/>
      <c r="Y398" s="46"/>
    </row>
    <row r="399" spans="15:25">
      <c r="O399" s="46"/>
      <c r="Y399" s="46"/>
    </row>
    <row r="400" spans="15:25">
      <c r="O400" s="46"/>
      <c r="Y400" s="46"/>
    </row>
    <row r="401" spans="15:25">
      <c r="O401" s="46"/>
      <c r="Y401" s="46"/>
    </row>
    <row r="402" spans="15:25">
      <c r="O402" s="46"/>
      <c r="Y402" s="46"/>
    </row>
    <row r="403" spans="15:25">
      <c r="O403" s="46"/>
      <c r="Y403" s="46"/>
    </row>
    <row r="404" spans="15:25">
      <c r="O404" s="46"/>
      <c r="Y404" s="46"/>
    </row>
    <row r="405" spans="15:25">
      <c r="O405" s="46"/>
      <c r="Y405" s="46"/>
    </row>
    <row r="406" spans="15:25">
      <c r="O406" s="46"/>
      <c r="Y406" s="46"/>
    </row>
    <row r="407" spans="15:25">
      <c r="O407" s="46"/>
      <c r="Y407" s="46"/>
    </row>
    <row r="408" spans="15:25">
      <c r="O408" s="46"/>
      <c r="Y408" s="46"/>
    </row>
    <row r="409" spans="15:25">
      <c r="O409" s="46"/>
      <c r="Y409" s="46"/>
    </row>
    <row r="410" spans="15:25">
      <c r="O410" s="46"/>
      <c r="Y410" s="46"/>
    </row>
    <row r="411" spans="15:25">
      <c r="O411" s="46"/>
      <c r="Y411" s="46"/>
    </row>
    <row r="412" spans="15:25">
      <c r="O412" s="46"/>
      <c r="Y412" s="46"/>
    </row>
    <row r="413" spans="15:25">
      <c r="O413" s="46"/>
      <c r="Y413" s="46"/>
    </row>
    <row r="414" spans="15:25">
      <c r="O414" s="46"/>
      <c r="Y414" s="46"/>
    </row>
    <row r="415" spans="15:25">
      <c r="O415" s="46"/>
      <c r="Y415" s="46"/>
    </row>
    <row r="416" spans="15:25">
      <c r="O416" s="46"/>
      <c r="Y416" s="46"/>
    </row>
    <row r="417" spans="15:25">
      <c r="O417" s="46"/>
      <c r="Y417" s="46"/>
    </row>
    <row r="418" spans="15:25">
      <c r="O418" s="46"/>
      <c r="Y418" s="46"/>
    </row>
    <row r="419" spans="15:25">
      <c r="O419" s="46"/>
      <c r="Y419" s="46"/>
    </row>
    <row r="420" spans="15:25">
      <c r="O420" s="46"/>
      <c r="Y420" s="46"/>
    </row>
    <row r="421" spans="15:25">
      <c r="O421" s="46"/>
      <c r="Y421" s="46"/>
    </row>
    <row r="422" spans="15:25">
      <c r="O422" s="46"/>
      <c r="Y422" s="46"/>
    </row>
    <row r="423" spans="15:25">
      <c r="O423" s="46"/>
      <c r="Y423" s="46"/>
    </row>
    <row r="424" spans="15:25">
      <c r="O424" s="46"/>
      <c r="Y424" s="46"/>
    </row>
    <row r="425" spans="15:25">
      <c r="O425" s="46"/>
      <c r="Y425" s="46"/>
    </row>
    <row r="426" spans="15:25">
      <c r="O426" s="46"/>
      <c r="Y426" s="46"/>
    </row>
    <row r="427" spans="15:25">
      <c r="O427" s="46"/>
      <c r="Y427" s="46"/>
    </row>
    <row r="428" spans="15:25">
      <c r="O428" s="46"/>
      <c r="Y428" s="46"/>
    </row>
    <row r="429" spans="15:25">
      <c r="O429" s="46"/>
      <c r="Y429" s="46"/>
    </row>
    <row r="430" spans="15:25">
      <c r="O430" s="46"/>
      <c r="Y430" s="46"/>
    </row>
    <row r="431" spans="15:25">
      <c r="O431" s="46"/>
      <c r="Y431" s="46"/>
    </row>
    <row r="432" spans="15:25">
      <c r="O432" s="46"/>
      <c r="Y432" s="46"/>
    </row>
    <row r="433" spans="15:25">
      <c r="O433" s="46"/>
      <c r="Y433" s="46"/>
    </row>
    <row r="434" spans="15:25">
      <c r="O434" s="46"/>
      <c r="Y434" s="46"/>
    </row>
    <row r="435" spans="15:25">
      <c r="O435" s="46"/>
      <c r="Y435" s="46"/>
    </row>
    <row r="436" spans="15:25">
      <c r="O436" s="46"/>
      <c r="Y436" s="46"/>
    </row>
    <row r="437" spans="15:25">
      <c r="O437" s="46"/>
      <c r="Y437" s="46"/>
    </row>
    <row r="438" spans="15:25">
      <c r="O438" s="46"/>
      <c r="Y438" s="46"/>
    </row>
    <row r="439" spans="15:25">
      <c r="O439" s="46"/>
      <c r="Y439" s="46"/>
    </row>
    <row r="440" spans="15:25">
      <c r="O440" s="46"/>
      <c r="Y440" s="46"/>
    </row>
    <row r="441" spans="15:25">
      <c r="O441" s="46"/>
      <c r="Y441" s="46"/>
    </row>
    <row r="442" spans="15:25">
      <c r="O442" s="46"/>
      <c r="Y442" s="46"/>
    </row>
    <row r="443" spans="15:25">
      <c r="O443" s="46"/>
      <c r="Y443" s="46"/>
    </row>
    <row r="444" spans="15:25">
      <c r="O444" s="46"/>
      <c r="Y444" s="46"/>
    </row>
    <row r="445" spans="15:25">
      <c r="O445" s="46"/>
      <c r="Y445" s="46"/>
    </row>
    <row r="446" spans="15:25">
      <c r="O446" s="46"/>
      <c r="Y446" s="46"/>
    </row>
    <row r="447" spans="15:25">
      <c r="O447" s="46"/>
      <c r="Y447" s="46"/>
    </row>
    <row r="448" spans="15:25">
      <c r="O448" s="46"/>
      <c r="Y448" s="46"/>
    </row>
    <row r="449" spans="15:25">
      <c r="O449" s="46"/>
      <c r="Y449" s="46"/>
    </row>
    <row r="450" spans="15:25">
      <c r="O450" s="46"/>
      <c r="Y450" s="46"/>
    </row>
    <row r="451" spans="15:25">
      <c r="O451" s="46"/>
      <c r="Y451" s="46"/>
    </row>
    <row r="452" spans="15:25">
      <c r="O452" s="46"/>
      <c r="Y452" s="46"/>
    </row>
    <row r="453" spans="15:25">
      <c r="O453" s="46"/>
      <c r="Y453" s="46"/>
    </row>
    <row r="454" spans="15:25">
      <c r="O454" s="46"/>
      <c r="Y454" s="46"/>
    </row>
    <row r="455" spans="15:25">
      <c r="O455" s="46"/>
      <c r="Y455" s="46"/>
    </row>
    <row r="456" spans="15:25">
      <c r="O456" s="46"/>
      <c r="Y456" s="46"/>
    </row>
    <row r="457" spans="15:25">
      <c r="O457" s="46"/>
      <c r="Y457" s="46"/>
    </row>
    <row r="458" spans="15:25">
      <c r="O458" s="46"/>
      <c r="Y458" s="46"/>
    </row>
    <row r="459" spans="15:25">
      <c r="O459" s="46"/>
      <c r="Y459" s="46"/>
    </row>
    <row r="460" spans="15:25">
      <c r="O460" s="46"/>
      <c r="Y460" s="46"/>
    </row>
    <row r="461" spans="15:25">
      <c r="O461" s="46"/>
      <c r="Y461" s="46"/>
    </row>
    <row r="462" spans="15:25">
      <c r="O462" s="46"/>
      <c r="Y462" s="46"/>
    </row>
    <row r="463" spans="15:25">
      <c r="O463" s="46"/>
      <c r="Y463" s="46"/>
    </row>
    <row r="464" spans="15:25">
      <c r="O464" s="46"/>
      <c r="Y464" s="46"/>
    </row>
    <row r="465" spans="15:25">
      <c r="O465" s="46"/>
      <c r="Y465" s="46"/>
    </row>
    <row r="466" spans="15:25">
      <c r="O466" s="46"/>
      <c r="Y466" s="46"/>
    </row>
    <row r="467" spans="15:25">
      <c r="O467" s="46"/>
      <c r="Y467" s="46"/>
    </row>
    <row r="468" spans="15:25">
      <c r="O468" s="46"/>
      <c r="Y468" s="46"/>
    </row>
    <row r="469" spans="15:25">
      <c r="O469" s="46"/>
      <c r="Y469" s="46"/>
    </row>
    <row r="470" spans="15:25">
      <c r="O470" s="46"/>
      <c r="Y470" s="46"/>
    </row>
    <row r="471" spans="15:25">
      <c r="O471" s="46"/>
      <c r="Y471" s="46"/>
    </row>
    <row r="472" spans="15:25">
      <c r="O472" s="46"/>
      <c r="Y472" s="46"/>
    </row>
    <row r="473" spans="15:25">
      <c r="O473" s="46"/>
      <c r="Y473" s="46"/>
    </row>
    <row r="474" spans="15:25">
      <c r="O474" s="46"/>
      <c r="Y474" s="46"/>
    </row>
    <row r="475" spans="15:25">
      <c r="O475" s="46"/>
      <c r="Y475" s="46"/>
    </row>
    <row r="476" spans="15:25">
      <c r="O476" s="46"/>
      <c r="Y476" s="46"/>
    </row>
    <row r="477" spans="15:25">
      <c r="O477" s="46"/>
      <c r="Y477" s="46"/>
    </row>
    <row r="478" spans="15:25">
      <c r="O478" s="46"/>
      <c r="Y478" s="46"/>
    </row>
    <row r="479" spans="15:25">
      <c r="O479" s="46"/>
      <c r="Y479" s="46"/>
    </row>
    <row r="480" spans="15:25">
      <c r="O480" s="46"/>
      <c r="Y480" s="46"/>
    </row>
    <row r="481" spans="15:25">
      <c r="O481" s="46"/>
      <c r="Y481" s="46"/>
    </row>
    <row r="482" spans="15:25">
      <c r="O482" s="46"/>
      <c r="Y482" s="46"/>
    </row>
    <row r="483" spans="15:25">
      <c r="O483" s="46"/>
      <c r="Y483" s="46"/>
    </row>
    <row r="484" spans="15:25">
      <c r="O484" s="46"/>
      <c r="Y484" s="46"/>
    </row>
    <row r="485" spans="15:25">
      <c r="O485" s="46"/>
      <c r="Y485" s="46"/>
    </row>
    <row r="486" spans="15:25">
      <c r="O486" s="46"/>
      <c r="Y486" s="46"/>
    </row>
    <row r="487" spans="15:25">
      <c r="O487" s="46"/>
      <c r="Y487" s="46"/>
    </row>
    <row r="488" spans="15:25">
      <c r="O488" s="46"/>
      <c r="Y488" s="46"/>
    </row>
    <row r="489" spans="15:25">
      <c r="O489" s="46"/>
      <c r="Y489" s="46"/>
    </row>
    <row r="490" spans="15:25">
      <c r="O490" s="46"/>
      <c r="Y490" s="46"/>
    </row>
    <row r="491" spans="15:25">
      <c r="O491" s="46"/>
      <c r="Y491" s="46"/>
    </row>
    <row r="492" spans="15:25">
      <c r="O492" s="46"/>
      <c r="Y492" s="46"/>
    </row>
    <row r="493" spans="15:25">
      <c r="O493" s="46"/>
      <c r="Y493" s="46"/>
    </row>
    <row r="494" spans="15:25">
      <c r="O494" s="46"/>
      <c r="Y494" s="46"/>
    </row>
    <row r="495" spans="15:25">
      <c r="O495" s="46"/>
      <c r="Y495" s="46"/>
    </row>
    <row r="496" spans="15:25">
      <c r="O496" s="46"/>
      <c r="Y496" s="46"/>
    </row>
    <row r="497" spans="15:25">
      <c r="O497" s="46"/>
      <c r="Y497" s="46"/>
    </row>
    <row r="498" spans="15:25">
      <c r="O498" s="46"/>
      <c r="Y498" s="46"/>
    </row>
    <row r="499" spans="15:25">
      <c r="O499" s="46"/>
      <c r="Y499" s="46"/>
    </row>
    <row r="500" spans="15:25">
      <c r="O500" s="46"/>
      <c r="Y500" s="46"/>
    </row>
    <row r="501" spans="15:25">
      <c r="O501" s="46"/>
      <c r="Y501" s="46"/>
    </row>
    <row r="502" spans="15:25">
      <c r="O502" s="46"/>
      <c r="Y502" s="46"/>
    </row>
    <row r="503" spans="15:25">
      <c r="O503" s="46"/>
      <c r="Y503" s="46"/>
    </row>
    <row r="504" spans="15:25">
      <c r="O504" s="46"/>
      <c r="Y504" s="46"/>
    </row>
    <row r="505" spans="15:25">
      <c r="O505" s="46"/>
      <c r="Y505" s="46"/>
    </row>
    <row r="506" spans="15:25">
      <c r="O506" s="46"/>
      <c r="Y506" s="46"/>
    </row>
    <row r="507" spans="15:25">
      <c r="O507" s="46"/>
      <c r="Y507" s="46"/>
    </row>
    <row r="508" spans="15:25">
      <c r="O508" s="46"/>
      <c r="Y508" s="46"/>
    </row>
    <row r="509" spans="15:25">
      <c r="O509" s="46"/>
      <c r="Y509" s="46"/>
    </row>
    <row r="510" spans="15:25">
      <c r="O510" s="46"/>
      <c r="Y510" s="46"/>
    </row>
    <row r="511" spans="15:25">
      <c r="O511" s="46"/>
      <c r="Y511" s="46"/>
    </row>
    <row r="512" spans="15:25">
      <c r="O512" s="46"/>
      <c r="Y512" s="46"/>
    </row>
    <row r="513" spans="15:25">
      <c r="O513" s="46"/>
      <c r="Y513" s="46"/>
    </row>
    <row r="514" spans="15:25">
      <c r="O514" s="46"/>
      <c r="Y514" s="46"/>
    </row>
    <row r="515" spans="15:25">
      <c r="O515" s="46"/>
      <c r="Y515" s="46"/>
    </row>
    <row r="516" spans="15:25">
      <c r="O516" s="46"/>
      <c r="Y516" s="46"/>
    </row>
    <row r="517" spans="15:25">
      <c r="O517" s="46"/>
      <c r="Y517" s="46"/>
    </row>
    <row r="518" spans="15:25">
      <c r="O518" s="46"/>
      <c r="Y518" s="46"/>
    </row>
    <row r="519" spans="15:25">
      <c r="O519" s="46"/>
      <c r="Y519" s="46"/>
    </row>
    <row r="520" spans="15:25">
      <c r="O520" s="46"/>
      <c r="Y520" s="46"/>
    </row>
    <row r="521" spans="15:25">
      <c r="O521" s="46"/>
      <c r="Y521" s="46"/>
    </row>
    <row r="522" spans="15:25">
      <c r="O522" s="46"/>
      <c r="Y522" s="46"/>
    </row>
    <row r="523" spans="15:25">
      <c r="O523" s="46"/>
      <c r="Y523" s="46"/>
    </row>
    <row r="524" spans="15:25">
      <c r="O524" s="46"/>
      <c r="Y524" s="46"/>
    </row>
    <row r="525" spans="15:25">
      <c r="O525" s="46"/>
      <c r="Y525" s="46"/>
    </row>
    <row r="526" spans="15:25">
      <c r="O526" s="46"/>
      <c r="Y526" s="46"/>
    </row>
    <row r="527" spans="15:25">
      <c r="O527" s="46"/>
      <c r="Y527" s="46"/>
    </row>
    <row r="528" spans="15:25">
      <c r="O528" s="46"/>
      <c r="Y528" s="46"/>
    </row>
    <row r="529" spans="15:25">
      <c r="O529" s="46"/>
      <c r="Y529" s="46"/>
    </row>
    <row r="530" spans="15:25">
      <c r="O530" s="46"/>
      <c r="Y530" s="46"/>
    </row>
    <row r="531" spans="15:25">
      <c r="O531" s="46"/>
      <c r="Y531" s="46"/>
    </row>
    <row r="532" spans="15:25">
      <c r="O532" s="46"/>
      <c r="Y532" s="46"/>
    </row>
    <row r="533" spans="15:25">
      <c r="O533" s="46"/>
      <c r="Y533" s="46"/>
    </row>
    <row r="534" spans="15:25">
      <c r="O534" s="46"/>
      <c r="Y534" s="46"/>
    </row>
    <row r="535" spans="15:25">
      <c r="O535" s="46"/>
      <c r="Y535" s="46"/>
    </row>
    <row r="536" spans="15:25">
      <c r="O536" s="46"/>
      <c r="Y536" s="46"/>
    </row>
    <row r="537" spans="15:25">
      <c r="O537" s="46"/>
      <c r="Y537" s="46"/>
    </row>
    <row r="538" spans="15:25">
      <c r="O538" s="46"/>
      <c r="Y538" s="46"/>
    </row>
    <row r="539" spans="15:25">
      <c r="O539" s="46"/>
      <c r="Y539" s="46"/>
    </row>
    <row r="540" spans="15:25">
      <c r="O540" s="46"/>
      <c r="Y540" s="46"/>
    </row>
    <row r="541" spans="15:25">
      <c r="O541" s="46"/>
      <c r="Y541" s="46"/>
    </row>
    <row r="542" spans="15:25">
      <c r="O542" s="46"/>
      <c r="Y542" s="46"/>
    </row>
    <row r="543" spans="15:25">
      <c r="O543" s="46"/>
      <c r="Y543" s="46"/>
    </row>
    <row r="544" spans="15:25">
      <c r="O544" s="46"/>
      <c r="Y544" s="46"/>
    </row>
    <row r="545" spans="15:25">
      <c r="O545" s="46"/>
      <c r="Y545" s="46"/>
    </row>
    <row r="546" spans="15:25">
      <c r="O546" s="46"/>
      <c r="Y546" s="46"/>
    </row>
    <row r="547" spans="15:25">
      <c r="O547" s="46"/>
      <c r="Y547" s="46"/>
    </row>
    <row r="548" spans="15:25">
      <c r="O548" s="46"/>
      <c r="Y548" s="46"/>
    </row>
    <row r="549" spans="15:25">
      <c r="O549" s="46"/>
      <c r="Y549" s="46"/>
    </row>
    <row r="550" spans="15:25">
      <c r="O550" s="46"/>
      <c r="Y550" s="46"/>
    </row>
    <row r="551" spans="15:25">
      <c r="O551" s="46"/>
      <c r="Y551" s="46"/>
    </row>
    <row r="552" spans="15:25">
      <c r="O552" s="46"/>
      <c r="Y552" s="46"/>
    </row>
    <row r="553" spans="15:25">
      <c r="O553" s="46"/>
      <c r="Y553" s="46"/>
    </row>
    <row r="554" spans="15:25">
      <c r="O554" s="46"/>
      <c r="Y554" s="46"/>
    </row>
    <row r="555" spans="15:25">
      <c r="O555" s="46"/>
      <c r="Y555" s="46"/>
    </row>
    <row r="556" spans="15:25">
      <c r="O556" s="46"/>
      <c r="Y556" s="46"/>
    </row>
    <row r="557" spans="15:25">
      <c r="O557" s="46"/>
      <c r="Y557" s="46"/>
    </row>
    <row r="558" spans="15:25">
      <c r="O558" s="46"/>
      <c r="Y558" s="46"/>
    </row>
    <row r="559" spans="15:25">
      <c r="O559" s="46"/>
      <c r="Y559" s="46"/>
    </row>
    <row r="560" spans="15:25">
      <c r="O560" s="46"/>
      <c r="Y560" s="46"/>
    </row>
    <row r="561" spans="15:25">
      <c r="O561" s="46"/>
      <c r="Y561" s="46"/>
    </row>
    <row r="562" spans="15:25">
      <c r="O562" s="46"/>
      <c r="Y562" s="46"/>
    </row>
    <row r="563" spans="15:25">
      <c r="O563" s="46"/>
      <c r="Y563" s="46"/>
    </row>
    <row r="564" spans="15:25">
      <c r="O564" s="46"/>
      <c r="Y564" s="46"/>
    </row>
    <row r="565" spans="15:25">
      <c r="O565" s="46"/>
      <c r="Y565" s="46"/>
    </row>
    <row r="566" spans="15:25">
      <c r="O566" s="46"/>
      <c r="Y566" s="46"/>
    </row>
    <row r="567" spans="15:25">
      <c r="O567" s="46"/>
      <c r="Y567" s="46"/>
    </row>
    <row r="568" spans="15:25">
      <c r="O568" s="46"/>
      <c r="Y568" s="46"/>
    </row>
    <row r="569" spans="15:25">
      <c r="O569" s="46"/>
      <c r="Y569" s="46"/>
    </row>
    <row r="570" spans="15:25">
      <c r="O570" s="46"/>
      <c r="Y570" s="46"/>
    </row>
    <row r="571" spans="15:25">
      <c r="O571" s="46"/>
      <c r="Y571" s="46"/>
    </row>
    <row r="572" spans="15:25">
      <c r="O572" s="46"/>
      <c r="Y572" s="46"/>
    </row>
    <row r="573" spans="15:25">
      <c r="O573" s="46"/>
      <c r="Y573" s="46"/>
    </row>
    <row r="574" spans="15:25">
      <c r="O574" s="46"/>
      <c r="Y574" s="46"/>
    </row>
    <row r="575" spans="15:25">
      <c r="O575" s="46"/>
      <c r="Y575" s="46"/>
    </row>
    <row r="576" spans="15:25">
      <c r="O576" s="46"/>
      <c r="Y576" s="46"/>
    </row>
    <row r="577" spans="15:25">
      <c r="O577" s="46"/>
      <c r="Y577" s="46"/>
    </row>
    <row r="578" spans="15:25">
      <c r="O578" s="46"/>
      <c r="Y578" s="46"/>
    </row>
    <row r="579" spans="15:25">
      <c r="O579" s="46"/>
      <c r="Y579" s="46"/>
    </row>
    <row r="580" spans="15:25">
      <c r="O580" s="46"/>
      <c r="Y580" s="46"/>
    </row>
    <row r="581" spans="15:25">
      <c r="O581" s="46"/>
      <c r="Y581" s="46"/>
    </row>
    <row r="582" spans="15:25">
      <c r="O582" s="46"/>
      <c r="Y582" s="46"/>
    </row>
    <row r="583" spans="15:25">
      <c r="O583" s="46"/>
      <c r="Y583" s="46"/>
    </row>
    <row r="584" spans="15:25">
      <c r="O584" s="46"/>
      <c r="Y584" s="46"/>
    </row>
    <row r="585" spans="15:25">
      <c r="O585" s="46"/>
      <c r="Y585" s="46"/>
    </row>
    <row r="586" spans="15:25">
      <c r="O586" s="46"/>
      <c r="Y586" s="46"/>
    </row>
    <row r="587" spans="15:25">
      <c r="O587" s="46"/>
      <c r="Y587" s="46"/>
    </row>
    <row r="588" spans="15:25">
      <c r="O588" s="46"/>
      <c r="Y588" s="46"/>
    </row>
    <row r="589" spans="15:25">
      <c r="O589" s="46"/>
      <c r="Y589" s="46"/>
    </row>
    <row r="590" spans="15:25">
      <c r="O590" s="46"/>
      <c r="Y590" s="46"/>
    </row>
    <row r="591" spans="15:25">
      <c r="O591" s="46"/>
      <c r="Y591" s="46"/>
    </row>
    <row r="592" spans="15:25">
      <c r="O592" s="46"/>
      <c r="Y592" s="46"/>
    </row>
    <row r="593" spans="15:25">
      <c r="O593" s="46"/>
      <c r="Y593" s="46"/>
    </row>
    <row r="594" spans="15:25">
      <c r="O594" s="46"/>
      <c r="Y594" s="46"/>
    </row>
    <row r="595" spans="15:25">
      <c r="O595" s="46"/>
      <c r="Y595" s="46"/>
    </row>
    <row r="596" spans="15:25">
      <c r="O596" s="46"/>
      <c r="Y596" s="46"/>
    </row>
    <row r="597" spans="15:25">
      <c r="O597" s="46"/>
      <c r="Y597" s="46"/>
    </row>
    <row r="598" spans="15:25">
      <c r="O598" s="46"/>
      <c r="Y598" s="46"/>
    </row>
    <row r="599" spans="15:25">
      <c r="O599" s="46"/>
      <c r="Y599" s="46"/>
    </row>
    <row r="600" spans="15:25">
      <c r="O600" s="46"/>
      <c r="Y600" s="46"/>
    </row>
    <row r="601" spans="15:25">
      <c r="O601" s="46"/>
      <c r="Y601" s="46"/>
    </row>
    <row r="602" spans="15:25">
      <c r="O602" s="46"/>
      <c r="Y602" s="46"/>
    </row>
    <row r="603" spans="15:25">
      <c r="O603" s="46"/>
      <c r="Y603" s="46"/>
    </row>
    <row r="604" spans="15:25">
      <c r="O604" s="46"/>
      <c r="Y604" s="46"/>
    </row>
    <row r="605" spans="15:25">
      <c r="O605" s="46"/>
      <c r="Y605" s="46"/>
    </row>
    <row r="606" spans="15:25">
      <c r="O606" s="46"/>
      <c r="Y606" s="46"/>
    </row>
    <row r="607" spans="15:25">
      <c r="O607" s="46"/>
      <c r="Y607" s="46"/>
    </row>
    <row r="608" spans="15:25">
      <c r="O608" s="46"/>
      <c r="Y608" s="46"/>
    </row>
    <row r="609" spans="15:25">
      <c r="O609" s="46"/>
      <c r="Y609" s="46"/>
    </row>
    <row r="610" spans="15:25">
      <c r="O610" s="46"/>
      <c r="Y610" s="46"/>
    </row>
    <row r="611" spans="15:25">
      <c r="O611" s="46"/>
      <c r="Y611" s="46"/>
    </row>
    <row r="612" spans="15:25">
      <c r="O612" s="46"/>
      <c r="Y612" s="46"/>
    </row>
    <row r="613" spans="15:25">
      <c r="O613" s="46"/>
      <c r="Y613" s="46"/>
    </row>
    <row r="614" spans="15:25">
      <c r="O614" s="46"/>
      <c r="Y614" s="46"/>
    </row>
    <row r="615" spans="15:25">
      <c r="O615" s="46"/>
      <c r="Y615" s="46"/>
    </row>
    <row r="616" spans="15:25">
      <c r="O616" s="46"/>
      <c r="Y616" s="46"/>
    </row>
    <row r="617" spans="15:25">
      <c r="O617" s="46"/>
      <c r="Y617" s="46"/>
    </row>
    <row r="618" spans="15:25">
      <c r="O618" s="46"/>
      <c r="Y618" s="46"/>
    </row>
    <row r="619" spans="15:25">
      <c r="O619" s="46"/>
      <c r="Y619" s="46"/>
    </row>
    <row r="620" spans="15:25">
      <c r="O620" s="46"/>
      <c r="Y620" s="46"/>
    </row>
    <row r="621" spans="15:25">
      <c r="O621" s="46"/>
      <c r="Y621" s="46"/>
    </row>
    <row r="622" spans="15:25">
      <c r="O622" s="46"/>
      <c r="Y622" s="46"/>
    </row>
    <row r="623" spans="15:25">
      <c r="O623" s="46"/>
      <c r="Y623" s="46"/>
    </row>
    <row r="624" spans="15:25">
      <c r="O624" s="46"/>
      <c r="Y624" s="46"/>
    </row>
    <row r="625" spans="15:25">
      <c r="O625" s="46"/>
      <c r="Y625" s="46"/>
    </row>
    <row r="626" spans="15:25">
      <c r="O626" s="46"/>
      <c r="Y626" s="46"/>
    </row>
    <row r="627" spans="15:25">
      <c r="O627" s="46"/>
      <c r="Y627" s="46"/>
    </row>
    <row r="628" spans="15:25">
      <c r="O628" s="46"/>
      <c r="Y628" s="46"/>
    </row>
    <row r="629" spans="15:25">
      <c r="O629" s="46"/>
      <c r="Y629" s="46"/>
    </row>
    <row r="630" spans="15:25">
      <c r="O630" s="46"/>
      <c r="Y630" s="46"/>
    </row>
    <row r="631" spans="15:25">
      <c r="O631" s="46"/>
      <c r="Y631" s="46"/>
    </row>
    <row r="632" spans="15:25">
      <c r="O632" s="46"/>
      <c r="Y632" s="46"/>
    </row>
    <row r="633" spans="15:25">
      <c r="O633" s="46"/>
      <c r="Y633" s="46"/>
    </row>
    <row r="634" spans="15:25">
      <c r="O634" s="46"/>
      <c r="Y634" s="46"/>
    </row>
    <row r="635" spans="15:25">
      <c r="O635" s="46"/>
      <c r="Y635" s="46"/>
    </row>
    <row r="636" spans="15:25">
      <c r="O636" s="46"/>
      <c r="Y636" s="46"/>
    </row>
    <row r="637" spans="15:25">
      <c r="O637" s="46"/>
      <c r="Y637" s="46"/>
    </row>
    <row r="638" spans="15:25">
      <c r="O638" s="46"/>
      <c r="Y638" s="46"/>
    </row>
    <row r="639" spans="15:25">
      <c r="O639" s="46"/>
      <c r="Y639" s="46"/>
    </row>
    <row r="640" spans="15:25">
      <c r="O640" s="46"/>
      <c r="Y640" s="46"/>
    </row>
    <row r="641" spans="15:25">
      <c r="O641" s="46"/>
      <c r="Y641" s="46"/>
    </row>
    <row r="642" spans="15:25">
      <c r="O642" s="46"/>
      <c r="Y642" s="46"/>
    </row>
    <row r="643" spans="15:25">
      <c r="O643" s="46"/>
      <c r="Y643" s="46"/>
    </row>
    <row r="644" spans="15:25">
      <c r="O644" s="46"/>
      <c r="Y644" s="46"/>
    </row>
    <row r="645" spans="15:25">
      <c r="O645" s="46"/>
      <c r="Y645" s="46"/>
    </row>
    <row r="646" spans="15:25">
      <c r="O646" s="46"/>
      <c r="Y646" s="46"/>
    </row>
    <row r="647" spans="15:25">
      <c r="O647" s="46"/>
      <c r="Y647" s="46"/>
    </row>
    <row r="648" spans="15:25">
      <c r="O648" s="46"/>
      <c r="Y648" s="46"/>
    </row>
    <row r="649" spans="15:25">
      <c r="O649" s="46"/>
      <c r="Y649" s="46"/>
    </row>
    <row r="650" spans="15:25">
      <c r="O650" s="46"/>
      <c r="Y650" s="46"/>
    </row>
    <row r="651" spans="15:25">
      <c r="O651" s="46"/>
      <c r="Y651" s="46"/>
    </row>
    <row r="652" spans="15:25">
      <c r="O652" s="46"/>
      <c r="Y652" s="46"/>
    </row>
    <row r="653" spans="15:25">
      <c r="O653" s="46"/>
      <c r="Y653" s="46"/>
    </row>
    <row r="654" spans="15:25">
      <c r="O654" s="46"/>
      <c r="Y654" s="46"/>
    </row>
    <row r="655" spans="15:25">
      <c r="O655" s="46"/>
      <c r="Y655" s="46"/>
    </row>
    <row r="656" spans="15:25">
      <c r="O656" s="46"/>
      <c r="Y656" s="46"/>
    </row>
    <row r="657" spans="15:25">
      <c r="O657" s="46"/>
      <c r="Y657" s="46"/>
    </row>
    <row r="658" spans="15:25">
      <c r="O658" s="46"/>
      <c r="Y658" s="46"/>
    </row>
    <row r="659" spans="15:25">
      <c r="O659" s="46"/>
      <c r="Y659" s="46"/>
    </row>
    <row r="660" spans="15:25">
      <c r="O660" s="46"/>
      <c r="Y660" s="46"/>
    </row>
    <row r="661" spans="15:25">
      <c r="O661" s="46"/>
      <c r="Y661" s="46"/>
    </row>
    <row r="662" spans="15:25">
      <c r="O662" s="46"/>
      <c r="Y662" s="46"/>
    </row>
    <row r="663" spans="15:25">
      <c r="O663" s="46"/>
      <c r="Y663" s="46"/>
    </row>
    <row r="664" spans="15:25">
      <c r="O664" s="46"/>
      <c r="Y664" s="46"/>
    </row>
    <row r="665" spans="15:25">
      <c r="O665" s="46"/>
      <c r="Y665" s="46"/>
    </row>
    <row r="666" spans="15:25">
      <c r="O666" s="46"/>
      <c r="Y666" s="46"/>
    </row>
    <row r="667" spans="15:25">
      <c r="O667" s="46"/>
      <c r="Y667" s="46"/>
    </row>
    <row r="668" spans="15:25">
      <c r="O668" s="46"/>
      <c r="Y668" s="46"/>
    </row>
    <row r="669" spans="15:25">
      <c r="O669" s="46"/>
      <c r="Y669" s="46"/>
    </row>
    <row r="670" spans="15:25">
      <c r="O670" s="46"/>
      <c r="Y670" s="46"/>
    </row>
    <row r="671" spans="15:25">
      <c r="O671" s="46"/>
      <c r="Y671" s="46"/>
    </row>
    <row r="672" spans="15:25">
      <c r="O672" s="46"/>
      <c r="Y672" s="46"/>
    </row>
    <row r="673" spans="15:25">
      <c r="O673" s="46"/>
      <c r="Y673" s="46"/>
    </row>
    <row r="674" spans="15:25">
      <c r="O674" s="46"/>
      <c r="Y674" s="46"/>
    </row>
    <row r="675" spans="15:25">
      <c r="O675" s="46"/>
      <c r="Y675" s="46"/>
    </row>
    <row r="676" spans="15:25">
      <c r="O676" s="46"/>
      <c r="Y676" s="46"/>
    </row>
    <row r="677" spans="15:25">
      <c r="O677" s="46"/>
      <c r="Y677" s="46"/>
    </row>
    <row r="678" spans="15:25">
      <c r="O678" s="46"/>
      <c r="Y678" s="46"/>
    </row>
    <row r="679" spans="15:25">
      <c r="O679" s="46"/>
      <c r="Y679" s="46"/>
    </row>
    <row r="680" spans="15:25">
      <c r="O680" s="46"/>
      <c r="Y680" s="46"/>
    </row>
    <row r="681" spans="15:25">
      <c r="O681" s="46"/>
      <c r="Y681" s="46"/>
    </row>
    <row r="682" spans="15:25">
      <c r="O682" s="46"/>
      <c r="Y682" s="46"/>
    </row>
    <row r="683" spans="15:25">
      <c r="O683" s="46"/>
      <c r="Y683" s="46"/>
    </row>
    <row r="684" spans="15:25">
      <c r="O684" s="46"/>
      <c r="Y684" s="46"/>
    </row>
    <row r="685" spans="15:25">
      <c r="O685" s="46"/>
      <c r="Y685" s="46"/>
    </row>
    <row r="686" spans="15:25">
      <c r="O686" s="46"/>
      <c r="Y686" s="46"/>
    </row>
    <row r="687" spans="15:25">
      <c r="O687" s="46"/>
      <c r="Y687" s="46"/>
    </row>
    <row r="688" spans="15:25">
      <c r="O688" s="46"/>
      <c r="Y688" s="46"/>
    </row>
    <row r="689" spans="15:25">
      <c r="O689" s="46"/>
      <c r="Y689" s="46"/>
    </row>
    <row r="690" spans="15:25">
      <c r="O690" s="46"/>
      <c r="Y690" s="46"/>
    </row>
    <row r="691" spans="15:25">
      <c r="O691" s="46"/>
      <c r="Y691" s="46"/>
    </row>
    <row r="692" spans="15:25">
      <c r="O692" s="46"/>
      <c r="Y692" s="46"/>
    </row>
    <row r="693" spans="15:25">
      <c r="O693" s="46"/>
      <c r="Y693" s="46"/>
    </row>
    <row r="694" spans="15:25">
      <c r="O694" s="46"/>
      <c r="Y694" s="46"/>
    </row>
    <row r="695" spans="15:25">
      <c r="O695" s="46"/>
      <c r="Y695" s="46"/>
    </row>
    <row r="696" spans="15:25">
      <c r="O696" s="46"/>
      <c r="Y696" s="46"/>
    </row>
    <row r="697" spans="15:25">
      <c r="O697" s="46"/>
      <c r="Y697" s="46"/>
    </row>
    <row r="698" spans="15:25">
      <c r="O698" s="46"/>
      <c r="Y698" s="46"/>
    </row>
    <row r="699" spans="15:25">
      <c r="O699" s="46"/>
      <c r="Y699" s="46"/>
    </row>
    <row r="700" spans="15:25">
      <c r="O700" s="46"/>
      <c r="Y700" s="46"/>
    </row>
    <row r="701" spans="15:25">
      <c r="O701" s="46"/>
      <c r="Y701" s="46"/>
    </row>
    <row r="702" spans="15:25">
      <c r="O702" s="46"/>
      <c r="Y702" s="46"/>
    </row>
    <row r="703" spans="15:25">
      <c r="O703" s="46"/>
      <c r="Y703" s="46"/>
    </row>
    <row r="704" spans="15:25">
      <c r="O704" s="46"/>
      <c r="Y704" s="46"/>
    </row>
    <row r="705" spans="15:25">
      <c r="O705" s="46"/>
      <c r="Y705" s="46"/>
    </row>
    <row r="706" spans="15:25">
      <c r="O706" s="46"/>
      <c r="Y706" s="46"/>
    </row>
    <row r="707" spans="15:25">
      <c r="O707" s="46"/>
      <c r="Y707" s="46"/>
    </row>
    <row r="708" spans="15:25">
      <c r="O708" s="46"/>
      <c r="Y708" s="46"/>
    </row>
    <row r="709" spans="15:25">
      <c r="O709" s="46"/>
      <c r="Y709" s="46"/>
    </row>
    <row r="710" spans="15:25">
      <c r="O710" s="46"/>
      <c r="Y710" s="46"/>
    </row>
    <row r="711" spans="15:25">
      <c r="O711" s="46"/>
      <c r="Y711" s="46"/>
    </row>
    <row r="712" spans="15:25">
      <c r="O712" s="46"/>
      <c r="Y712" s="46"/>
    </row>
    <row r="713" spans="15:25">
      <c r="O713" s="46"/>
      <c r="Y713" s="46"/>
    </row>
    <row r="714" spans="15:25">
      <c r="O714" s="46"/>
      <c r="Y714" s="46"/>
    </row>
    <row r="715" spans="15:25">
      <c r="O715" s="46"/>
      <c r="Y715" s="46"/>
    </row>
    <row r="716" spans="15:25">
      <c r="O716" s="46"/>
      <c r="Y716" s="46"/>
    </row>
    <row r="717" spans="15:25">
      <c r="O717" s="46"/>
      <c r="Y717" s="46"/>
    </row>
    <row r="718" spans="15:25">
      <c r="O718" s="46"/>
      <c r="Y718" s="46"/>
    </row>
    <row r="719" spans="15:25">
      <c r="O719" s="46"/>
      <c r="Y719" s="46"/>
    </row>
    <row r="720" spans="15:25">
      <c r="O720" s="46"/>
      <c r="Y720" s="46"/>
    </row>
    <row r="721" spans="15:25">
      <c r="O721" s="46"/>
      <c r="Y721" s="46"/>
    </row>
    <row r="722" spans="15:25">
      <c r="O722" s="46"/>
      <c r="Y722" s="46"/>
    </row>
    <row r="723" spans="15:25">
      <c r="O723" s="46"/>
      <c r="Y723" s="46"/>
    </row>
    <row r="724" spans="15:25">
      <c r="O724" s="46"/>
      <c r="Y724" s="46"/>
    </row>
    <row r="725" spans="15:25">
      <c r="O725" s="46"/>
      <c r="Y725" s="46"/>
    </row>
    <row r="726" spans="15:25">
      <c r="O726" s="46"/>
      <c r="Y726" s="46"/>
    </row>
    <row r="727" spans="15:25">
      <c r="O727" s="46"/>
      <c r="Y727" s="46"/>
    </row>
    <row r="728" spans="15:25">
      <c r="O728" s="46"/>
      <c r="Y728" s="46"/>
    </row>
    <row r="729" spans="15:25">
      <c r="O729" s="46"/>
      <c r="Y729" s="46"/>
    </row>
    <row r="730" spans="15:25">
      <c r="O730" s="46"/>
      <c r="Y730" s="46"/>
    </row>
    <row r="731" spans="15:25">
      <c r="O731" s="46"/>
      <c r="Y731" s="46"/>
    </row>
    <row r="732" spans="15:25">
      <c r="O732" s="46"/>
      <c r="Y732" s="46"/>
    </row>
    <row r="733" spans="15:25">
      <c r="O733" s="46"/>
      <c r="Y733" s="46"/>
    </row>
    <row r="734" spans="15:25">
      <c r="O734" s="46"/>
      <c r="Y734" s="46"/>
    </row>
    <row r="735" spans="15:25">
      <c r="O735" s="46"/>
      <c r="Y735" s="46"/>
    </row>
    <row r="736" spans="15:25">
      <c r="O736" s="46"/>
      <c r="Y736" s="46"/>
    </row>
    <row r="737" spans="15:25">
      <c r="O737" s="46"/>
      <c r="Y737" s="46"/>
    </row>
    <row r="738" spans="15:25">
      <c r="O738" s="46"/>
      <c r="Y738" s="46"/>
    </row>
    <row r="739" spans="15:25">
      <c r="O739" s="46"/>
      <c r="Y739" s="46"/>
    </row>
    <row r="740" spans="15:25">
      <c r="O740" s="46"/>
      <c r="Y740" s="46"/>
    </row>
    <row r="741" spans="15:25">
      <c r="O741" s="46"/>
      <c r="Y741" s="46"/>
    </row>
    <row r="742" spans="15:25">
      <c r="O742" s="46"/>
      <c r="Y742" s="46"/>
    </row>
    <row r="743" spans="15:25">
      <c r="O743" s="46"/>
      <c r="Y743" s="46"/>
    </row>
    <row r="744" spans="15:25">
      <c r="O744" s="46"/>
      <c r="Y744" s="46"/>
    </row>
    <row r="745" spans="15:25">
      <c r="O745" s="46"/>
      <c r="Y745" s="46"/>
    </row>
    <row r="746" spans="15:25">
      <c r="O746" s="46"/>
      <c r="Y746" s="46"/>
    </row>
    <row r="747" spans="15:25">
      <c r="O747" s="46"/>
      <c r="Y747" s="46"/>
    </row>
    <row r="748" spans="15:25">
      <c r="O748" s="46"/>
      <c r="Y748" s="46"/>
    </row>
    <row r="749" spans="15:25">
      <c r="O749" s="46"/>
      <c r="Y749" s="46"/>
    </row>
    <row r="750" spans="15:25">
      <c r="O750" s="46"/>
      <c r="Y750" s="46"/>
    </row>
    <row r="751" spans="15:25">
      <c r="O751" s="46"/>
      <c r="Y751" s="46"/>
    </row>
    <row r="752" spans="15:25">
      <c r="O752" s="46"/>
      <c r="Y752" s="46"/>
    </row>
    <row r="753" spans="15:25">
      <c r="O753" s="46"/>
      <c r="Y753" s="46"/>
    </row>
    <row r="754" spans="15:25">
      <c r="O754" s="46"/>
      <c r="Y754" s="46"/>
    </row>
    <row r="755" spans="15:25">
      <c r="O755" s="46"/>
      <c r="Y755" s="46"/>
    </row>
    <row r="756" spans="15:25">
      <c r="O756" s="46"/>
      <c r="Y756" s="46"/>
    </row>
    <row r="757" spans="15:25">
      <c r="O757" s="46"/>
      <c r="Y757" s="46"/>
    </row>
    <row r="758" spans="15:25">
      <c r="O758" s="46"/>
      <c r="Y758" s="46"/>
    </row>
    <row r="759" spans="15:25">
      <c r="O759" s="46"/>
      <c r="Y759" s="46"/>
    </row>
    <row r="760" spans="15:25">
      <c r="O760" s="46"/>
      <c r="Y760" s="46"/>
    </row>
    <row r="761" spans="15:25">
      <c r="O761" s="46"/>
      <c r="Y761" s="46"/>
    </row>
    <row r="762" spans="15:25">
      <c r="O762" s="46"/>
      <c r="Y762" s="46"/>
    </row>
    <row r="763" spans="15:25">
      <c r="O763" s="46"/>
      <c r="Y763" s="46"/>
    </row>
    <row r="764" spans="15:25">
      <c r="O764" s="46"/>
      <c r="Y764" s="46"/>
    </row>
    <row r="765" spans="15:25">
      <c r="O765" s="46">
        <v>75.900000000000006</v>
      </c>
      <c r="Y765" s="46">
        <v>75.900000000000006</v>
      </c>
    </row>
    <row r="766" spans="15:25">
      <c r="O766" s="46">
        <v>76</v>
      </c>
      <c r="Y766" s="46">
        <v>76</v>
      </c>
    </row>
    <row r="767" spans="15:25">
      <c r="O767" s="46">
        <v>76.099999999999994</v>
      </c>
      <c r="Y767" s="46">
        <v>76.099999999999994</v>
      </c>
    </row>
    <row r="768" spans="15:25">
      <c r="O768" s="46">
        <v>76.2</v>
      </c>
      <c r="Y768" s="46">
        <v>76.2</v>
      </c>
    </row>
    <row r="769" spans="15:25">
      <c r="O769" s="46">
        <v>76.3</v>
      </c>
      <c r="Y769" s="46">
        <v>76.3</v>
      </c>
    </row>
    <row r="770" spans="15:25">
      <c r="O770" s="46">
        <v>76.400000000000006</v>
      </c>
      <c r="Y770" s="46">
        <v>76.400000000000006</v>
      </c>
    </row>
    <row r="771" spans="15:25">
      <c r="O771" s="46">
        <v>76.5</v>
      </c>
      <c r="Y771" s="46">
        <v>76.5</v>
      </c>
    </row>
    <row r="772" spans="15:25">
      <c r="O772" s="46">
        <v>76.599999999999994</v>
      </c>
      <c r="Y772" s="46">
        <v>76.599999999999994</v>
      </c>
    </row>
    <row r="773" spans="15:25">
      <c r="O773" s="46">
        <v>76.7</v>
      </c>
      <c r="Y773" s="46">
        <v>76.7</v>
      </c>
    </row>
    <row r="774" spans="15:25">
      <c r="O774" s="46">
        <v>76.8</v>
      </c>
      <c r="Y774" s="46">
        <v>76.8</v>
      </c>
    </row>
    <row r="775" spans="15:25">
      <c r="O775" s="46">
        <v>76.900000000000006</v>
      </c>
      <c r="Y775" s="46">
        <v>76.900000000000006</v>
      </c>
    </row>
    <row r="776" spans="15:25">
      <c r="O776" s="46">
        <v>77</v>
      </c>
      <c r="Y776" s="46">
        <v>77</v>
      </c>
    </row>
    <row r="777" spans="15:25">
      <c r="O777" s="46">
        <v>77.099999999999994</v>
      </c>
      <c r="Y777" s="46">
        <v>77.099999999999994</v>
      </c>
    </row>
    <row r="778" spans="15:25">
      <c r="O778" s="46">
        <v>77.2</v>
      </c>
      <c r="Y778" s="46">
        <v>77.2</v>
      </c>
    </row>
    <row r="779" spans="15:25">
      <c r="O779" s="46">
        <v>77.3</v>
      </c>
      <c r="Y779" s="46">
        <v>77.3</v>
      </c>
    </row>
    <row r="780" spans="15:25">
      <c r="O780" s="46">
        <v>77.400000000000006</v>
      </c>
      <c r="Y780" s="46">
        <v>77.400000000000006</v>
      </c>
    </row>
    <row r="781" spans="15:25">
      <c r="O781" s="46">
        <v>77.5</v>
      </c>
      <c r="Y781" s="46">
        <v>77.5</v>
      </c>
    </row>
    <row r="782" spans="15:25">
      <c r="O782" s="46">
        <v>77.599999999999994</v>
      </c>
      <c r="Y782" s="46">
        <v>77.599999999999994</v>
      </c>
    </row>
    <row r="783" spans="15:25">
      <c r="O783" s="46">
        <v>77.7</v>
      </c>
      <c r="Y783" s="46">
        <v>77.7</v>
      </c>
    </row>
    <row r="784" spans="15:25">
      <c r="O784" s="46">
        <v>77.8</v>
      </c>
      <c r="Y784" s="46">
        <v>77.8</v>
      </c>
    </row>
    <row r="785" spans="15:25">
      <c r="O785" s="46">
        <v>77.900000000000006</v>
      </c>
      <c r="Y785" s="46">
        <v>77.900000000000006</v>
      </c>
    </row>
    <row r="786" spans="15:25">
      <c r="O786" s="46">
        <v>78</v>
      </c>
      <c r="Y786" s="46">
        <v>78</v>
      </c>
    </row>
    <row r="787" spans="15:25">
      <c r="O787" s="46">
        <v>78.099999999999994</v>
      </c>
      <c r="Y787" s="46">
        <v>78.099999999999994</v>
      </c>
    </row>
    <row r="788" spans="15:25">
      <c r="O788" s="46">
        <v>78.2</v>
      </c>
      <c r="Y788" s="46">
        <v>78.2</v>
      </c>
    </row>
    <row r="789" spans="15:25">
      <c r="O789" s="46">
        <v>78.3</v>
      </c>
      <c r="Y789" s="46">
        <v>78.3</v>
      </c>
    </row>
    <row r="790" spans="15:25">
      <c r="O790" s="46">
        <v>78.400000000000006</v>
      </c>
      <c r="Y790" s="46">
        <v>78.400000000000006</v>
      </c>
    </row>
    <row r="791" spans="15:25">
      <c r="O791" s="46">
        <v>78.5</v>
      </c>
      <c r="Y791" s="46">
        <v>78.5</v>
      </c>
    </row>
    <row r="792" spans="15:25">
      <c r="O792" s="46">
        <v>78.599999999999994</v>
      </c>
      <c r="Y792" s="46">
        <v>78.599999999999994</v>
      </c>
    </row>
    <row r="793" spans="15:25">
      <c r="O793" s="46">
        <v>78.7</v>
      </c>
      <c r="Y793" s="46">
        <v>78.7</v>
      </c>
    </row>
    <row r="794" spans="15:25">
      <c r="O794" s="46">
        <v>78.8</v>
      </c>
      <c r="Y794" s="46">
        <v>78.8</v>
      </c>
    </row>
    <row r="795" spans="15:25">
      <c r="O795" s="46">
        <v>78.900000000000006</v>
      </c>
      <c r="Y795" s="46">
        <v>78.900000000000006</v>
      </c>
    </row>
    <row r="796" spans="15:25">
      <c r="O796" s="46">
        <v>79</v>
      </c>
      <c r="Y796" s="46">
        <v>79</v>
      </c>
    </row>
    <row r="797" spans="15:25">
      <c r="O797" s="46">
        <v>79.099999999999994</v>
      </c>
      <c r="Y797" s="46">
        <v>79.099999999999994</v>
      </c>
    </row>
    <row r="798" spans="15:25">
      <c r="O798" s="46">
        <v>79.2</v>
      </c>
      <c r="Y798" s="46">
        <v>79.2</v>
      </c>
    </row>
    <row r="799" spans="15:25">
      <c r="O799" s="46">
        <v>79.3</v>
      </c>
      <c r="Y799" s="46">
        <v>79.3</v>
      </c>
    </row>
    <row r="800" spans="15:25">
      <c r="O800" s="46">
        <v>79.400000000000006</v>
      </c>
      <c r="Y800" s="46">
        <v>79.400000000000006</v>
      </c>
    </row>
    <row r="801" spans="15:25">
      <c r="O801" s="46">
        <v>79.5</v>
      </c>
      <c r="Y801" s="46">
        <v>79.5</v>
      </c>
    </row>
    <row r="802" spans="15:25">
      <c r="O802" s="46">
        <v>79.599999999999994</v>
      </c>
      <c r="Y802" s="46">
        <v>79.599999999999994</v>
      </c>
    </row>
    <row r="803" spans="15:25">
      <c r="O803" s="46">
        <v>79.7</v>
      </c>
      <c r="Y803" s="46">
        <v>79.7</v>
      </c>
    </row>
    <row r="804" spans="15:25">
      <c r="O804" s="46">
        <v>79.8</v>
      </c>
      <c r="Y804" s="46">
        <v>79.8</v>
      </c>
    </row>
    <row r="805" spans="15:25">
      <c r="O805" s="46">
        <v>79.900000000000006</v>
      </c>
      <c r="Y805" s="46">
        <v>79.900000000000006</v>
      </c>
    </row>
    <row r="806" spans="15:25">
      <c r="O806" s="46">
        <v>80</v>
      </c>
      <c r="Y806" s="46">
        <v>80</v>
      </c>
    </row>
    <row r="807" spans="15:25">
      <c r="O807" s="46">
        <v>80.099999999999994</v>
      </c>
      <c r="Y807" s="46">
        <v>80.099999999999994</v>
      </c>
    </row>
    <row r="808" spans="15:25">
      <c r="O808" s="46">
        <v>80.2</v>
      </c>
      <c r="Y808" s="46">
        <v>80.2</v>
      </c>
    </row>
    <row r="809" spans="15:25">
      <c r="O809" s="46">
        <v>80.3</v>
      </c>
      <c r="Y809" s="46">
        <v>80.3</v>
      </c>
    </row>
    <row r="810" spans="15:25">
      <c r="O810" s="46">
        <v>80.400000000000006</v>
      </c>
      <c r="Y810" s="46">
        <v>80.400000000000006</v>
      </c>
    </row>
    <row r="811" spans="15:25">
      <c r="O811" s="46">
        <v>80.5</v>
      </c>
      <c r="Y811" s="46">
        <v>80.5</v>
      </c>
    </row>
    <row r="812" spans="15:25">
      <c r="O812" s="46">
        <v>80.599999999999994</v>
      </c>
      <c r="Y812" s="46">
        <v>80.599999999999994</v>
      </c>
    </row>
    <row r="813" spans="15:25">
      <c r="O813" s="46">
        <v>80.7</v>
      </c>
      <c r="Y813" s="46">
        <v>80.7</v>
      </c>
    </row>
    <row r="814" spans="15:25">
      <c r="O814" s="46">
        <v>80.8</v>
      </c>
      <c r="Y814" s="46">
        <v>80.8</v>
      </c>
    </row>
    <row r="815" spans="15:25">
      <c r="O815" s="46">
        <v>80.900000000000006</v>
      </c>
      <c r="Y815" s="46">
        <v>80.900000000000006</v>
      </c>
    </row>
    <row r="816" spans="15:25">
      <c r="O816" s="46">
        <v>81</v>
      </c>
      <c r="Y816" s="46">
        <v>81</v>
      </c>
    </row>
    <row r="817" spans="15:25">
      <c r="O817" s="46">
        <v>81.099999999999994</v>
      </c>
      <c r="Y817" s="46">
        <v>81.099999999999994</v>
      </c>
    </row>
    <row r="818" spans="15:25">
      <c r="O818" s="46">
        <v>81.2</v>
      </c>
      <c r="Y818" s="46">
        <v>81.2</v>
      </c>
    </row>
    <row r="819" spans="15:25">
      <c r="O819" s="46">
        <v>81.3</v>
      </c>
      <c r="Y819" s="46">
        <v>81.3</v>
      </c>
    </row>
    <row r="820" spans="15:25">
      <c r="O820" s="46">
        <v>81.400000000000006</v>
      </c>
      <c r="Y820" s="46">
        <v>81.400000000000006</v>
      </c>
    </row>
    <row r="821" spans="15:25">
      <c r="O821" s="46">
        <v>81.5</v>
      </c>
      <c r="Y821" s="46">
        <v>81.5</v>
      </c>
    </row>
    <row r="822" spans="15:25">
      <c r="O822" s="46">
        <v>81.599999999999994</v>
      </c>
      <c r="Y822" s="46">
        <v>81.599999999999994</v>
      </c>
    </row>
    <row r="823" spans="15:25">
      <c r="O823" s="46">
        <v>81.7</v>
      </c>
      <c r="Y823" s="46">
        <v>81.7</v>
      </c>
    </row>
    <row r="824" spans="15:25">
      <c r="O824" s="46">
        <v>81.8</v>
      </c>
      <c r="Y824" s="46">
        <v>81.8</v>
      </c>
    </row>
    <row r="825" spans="15:25">
      <c r="O825" s="46">
        <v>81.900000000000006</v>
      </c>
      <c r="Y825" s="46">
        <v>81.900000000000006</v>
      </c>
    </row>
    <row r="826" spans="15:25">
      <c r="O826" s="46">
        <v>82</v>
      </c>
      <c r="Y826" s="46">
        <v>82</v>
      </c>
    </row>
    <row r="827" spans="15:25">
      <c r="O827" s="46">
        <v>82.1</v>
      </c>
      <c r="Y827" s="46">
        <v>82.1</v>
      </c>
    </row>
    <row r="828" spans="15:25">
      <c r="O828" s="46">
        <v>82.2</v>
      </c>
      <c r="Y828" s="46">
        <v>82.2</v>
      </c>
    </row>
    <row r="829" spans="15:25">
      <c r="O829" s="46">
        <v>82.3</v>
      </c>
      <c r="Y829" s="46">
        <v>82.3</v>
      </c>
    </row>
    <row r="830" spans="15:25">
      <c r="O830" s="46">
        <v>82.4</v>
      </c>
      <c r="Y830" s="46">
        <v>82.4</v>
      </c>
    </row>
    <row r="831" spans="15:25">
      <c r="O831" s="46">
        <v>82.5</v>
      </c>
      <c r="Y831" s="46">
        <v>82.5</v>
      </c>
    </row>
    <row r="832" spans="15:25">
      <c r="O832" s="46">
        <v>82.6</v>
      </c>
      <c r="Y832" s="46">
        <v>82.6</v>
      </c>
    </row>
    <row r="833" spans="15:25">
      <c r="O833" s="46">
        <v>82.7</v>
      </c>
      <c r="Y833" s="46">
        <v>82.7</v>
      </c>
    </row>
    <row r="834" spans="15:25">
      <c r="O834" s="46">
        <v>82.8</v>
      </c>
      <c r="Y834" s="46">
        <v>82.8</v>
      </c>
    </row>
    <row r="835" spans="15:25">
      <c r="O835" s="46">
        <v>82.9</v>
      </c>
      <c r="Y835" s="46">
        <v>82.9</v>
      </c>
    </row>
    <row r="836" spans="15:25">
      <c r="O836" s="46">
        <v>83</v>
      </c>
      <c r="Y836" s="46">
        <v>83</v>
      </c>
    </row>
    <row r="837" spans="15:25">
      <c r="O837" s="46">
        <v>83.1</v>
      </c>
      <c r="Y837" s="46">
        <v>83.1</v>
      </c>
    </row>
    <row r="838" spans="15:25">
      <c r="O838" s="46">
        <v>83.2</v>
      </c>
      <c r="Y838" s="46">
        <v>83.2</v>
      </c>
    </row>
    <row r="839" spans="15:25">
      <c r="O839" s="46">
        <v>83.3</v>
      </c>
      <c r="Y839" s="46">
        <v>83.3</v>
      </c>
    </row>
    <row r="840" spans="15:25">
      <c r="O840" s="46">
        <v>83.4</v>
      </c>
      <c r="Y840" s="46">
        <v>83.4</v>
      </c>
    </row>
    <row r="841" spans="15:25">
      <c r="O841" s="46">
        <v>83.5</v>
      </c>
      <c r="Y841" s="46">
        <v>83.5</v>
      </c>
    </row>
    <row r="842" spans="15:25">
      <c r="O842" s="46">
        <v>83.6</v>
      </c>
      <c r="Y842" s="46">
        <v>83.6</v>
      </c>
    </row>
    <row r="843" spans="15:25">
      <c r="O843" s="46">
        <v>83.7</v>
      </c>
      <c r="Y843" s="46">
        <v>83.7</v>
      </c>
    </row>
    <row r="844" spans="15:25">
      <c r="O844" s="46">
        <v>83.8</v>
      </c>
      <c r="Y844" s="46">
        <v>83.8</v>
      </c>
    </row>
    <row r="845" spans="15:25">
      <c r="O845" s="46">
        <v>83.9</v>
      </c>
      <c r="Y845" s="46">
        <v>83.9</v>
      </c>
    </row>
    <row r="846" spans="15:25">
      <c r="O846" s="46">
        <v>84</v>
      </c>
      <c r="Y846" s="46">
        <v>84</v>
      </c>
    </row>
    <row r="847" spans="15:25">
      <c r="O847" s="46">
        <v>84.1</v>
      </c>
      <c r="Y847" s="46">
        <v>84.1</v>
      </c>
    </row>
    <row r="848" spans="15:25">
      <c r="O848" s="46">
        <v>84.2</v>
      </c>
      <c r="Y848" s="46">
        <v>84.2</v>
      </c>
    </row>
    <row r="849" spans="15:25">
      <c r="O849" s="46">
        <v>84.3</v>
      </c>
      <c r="Y849" s="46">
        <v>84.3</v>
      </c>
    </row>
    <row r="850" spans="15:25">
      <c r="O850" s="46">
        <v>84.4</v>
      </c>
      <c r="Y850" s="46">
        <v>84.4</v>
      </c>
    </row>
    <row r="851" spans="15:25">
      <c r="O851" s="46">
        <v>84.5</v>
      </c>
      <c r="Y851" s="46">
        <v>84.5</v>
      </c>
    </row>
    <row r="852" spans="15:25">
      <c r="O852" s="46">
        <v>84.6</v>
      </c>
      <c r="Y852" s="46">
        <v>84.6</v>
      </c>
    </row>
    <row r="853" spans="15:25">
      <c r="O853" s="46">
        <v>84.7</v>
      </c>
      <c r="Y853" s="46">
        <v>84.7</v>
      </c>
    </row>
    <row r="854" spans="15:25">
      <c r="O854" s="46">
        <v>84.8</v>
      </c>
      <c r="Y854" s="46">
        <v>84.8</v>
      </c>
    </row>
    <row r="855" spans="15:25">
      <c r="O855" s="46">
        <v>84.9</v>
      </c>
      <c r="Y855" s="46">
        <v>84.9</v>
      </c>
    </row>
    <row r="856" spans="15:25">
      <c r="O856" s="46">
        <v>85</v>
      </c>
      <c r="Y856" s="46">
        <v>85</v>
      </c>
    </row>
    <row r="857" spans="15:25">
      <c r="O857" s="46">
        <v>85.1</v>
      </c>
      <c r="Y857" s="46">
        <v>85.1</v>
      </c>
    </row>
    <row r="858" spans="15:25">
      <c r="O858" s="46">
        <v>85.2</v>
      </c>
      <c r="Y858" s="46">
        <v>85.2</v>
      </c>
    </row>
    <row r="859" spans="15:25">
      <c r="O859" s="46">
        <v>85.3</v>
      </c>
      <c r="Y859" s="46">
        <v>85.3</v>
      </c>
    </row>
    <row r="860" spans="15:25">
      <c r="O860" s="46">
        <v>85.4</v>
      </c>
      <c r="Y860" s="46">
        <v>85.4</v>
      </c>
    </row>
    <row r="861" spans="15:25">
      <c r="O861" s="46">
        <v>85.5</v>
      </c>
      <c r="Y861" s="46">
        <v>85.5</v>
      </c>
    </row>
    <row r="862" spans="15:25">
      <c r="O862" s="46">
        <v>85.6</v>
      </c>
      <c r="Y862" s="46">
        <v>85.6</v>
      </c>
    </row>
    <row r="863" spans="15:25">
      <c r="O863" s="46">
        <v>85.7</v>
      </c>
      <c r="Y863" s="46">
        <v>85.7</v>
      </c>
    </row>
    <row r="864" spans="15:25">
      <c r="O864" s="46">
        <v>85.8</v>
      </c>
      <c r="Y864" s="46">
        <v>85.8</v>
      </c>
    </row>
    <row r="865" spans="15:25">
      <c r="O865" s="46">
        <v>85.9</v>
      </c>
      <c r="Y865" s="46">
        <v>85.9</v>
      </c>
    </row>
    <row r="866" spans="15:25">
      <c r="O866" s="46">
        <v>86</v>
      </c>
      <c r="Y866" s="46">
        <v>86</v>
      </c>
    </row>
    <row r="867" spans="15:25">
      <c r="O867" s="46">
        <v>86.1</v>
      </c>
      <c r="Y867" s="46">
        <v>86.1</v>
      </c>
    </row>
    <row r="868" spans="15:25">
      <c r="O868" s="46">
        <v>86.2</v>
      </c>
      <c r="Y868" s="46">
        <v>86.2</v>
      </c>
    </row>
    <row r="869" spans="15:25">
      <c r="O869" s="46">
        <v>86.3</v>
      </c>
      <c r="Y869" s="46">
        <v>86.3</v>
      </c>
    </row>
    <row r="870" spans="15:25">
      <c r="O870" s="46">
        <v>86.4</v>
      </c>
      <c r="Y870" s="46">
        <v>86.4</v>
      </c>
    </row>
    <row r="871" spans="15:25">
      <c r="O871" s="46">
        <v>86.5</v>
      </c>
      <c r="Y871" s="46">
        <v>86.5</v>
      </c>
    </row>
    <row r="872" spans="15:25">
      <c r="O872" s="46">
        <v>86.6</v>
      </c>
      <c r="Y872" s="46">
        <v>86.6</v>
      </c>
    </row>
    <row r="873" spans="15:25">
      <c r="O873" s="46">
        <v>86.7</v>
      </c>
      <c r="Y873" s="46">
        <v>86.7</v>
      </c>
    </row>
    <row r="874" spans="15:25">
      <c r="O874" s="46">
        <v>86.8</v>
      </c>
      <c r="Y874" s="46">
        <v>86.8</v>
      </c>
    </row>
    <row r="875" spans="15:25">
      <c r="O875" s="46">
        <v>86.9</v>
      </c>
      <c r="Y875" s="46">
        <v>86.9</v>
      </c>
    </row>
    <row r="876" spans="15:25">
      <c r="O876" s="46">
        <v>87</v>
      </c>
      <c r="Y876" s="46">
        <v>87</v>
      </c>
    </row>
    <row r="877" spans="15:25">
      <c r="O877" s="46">
        <v>87.1</v>
      </c>
      <c r="Y877" s="46">
        <v>87.1</v>
      </c>
    </row>
    <row r="878" spans="15:25">
      <c r="O878" s="46">
        <v>87.2</v>
      </c>
      <c r="Y878" s="46">
        <v>87.2</v>
      </c>
    </row>
    <row r="879" spans="15:25">
      <c r="O879" s="46">
        <v>87.3</v>
      </c>
      <c r="Y879" s="46">
        <v>87.3</v>
      </c>
    </row>
    <row r="880" spans="15:25">
      <c r="O880" s="46">
        <v>87.4</v>
      </c>
      <c r="Y880" s="46">
        <v>87.4</v>
      </c>
    </row>
    <row r="881" spans="15:25">
      <c r="O881" s="46">
        <v>87.5</v>
      </c>
      <c r="Y881" s="46">
        <v>87.5</v>
      </c>
    </row>
    <row r="882" spans="15:25">
      <c r="O882" s="46">
        <v>87.6</v>
      </c>
      <c r="Y882" s="46">
        <v>87.6</v>
      </c>
    </row>
    <row r="883" spans="15:25">
      <c r="O883" s="46">
        <v>87.7</v>
      </c>
      <c r="Y883" s="46">
        <v>87.7</v>
      </c>
    </row>
    <row r="884" spans="15:25">
      <c r="O884" s="46">
        <v>87.8</v>
      </c>
      <c r="Y884" s="46">
        <v>87.8</v>
      </c>
    </row>
    <row r="885" spans="15:25">
      <c r="O885" s="46">
        <v>87.9</v>
      </c>
      <c r="Y885" s="46">
        <v>87.9</v>
      </c>
    </row>
    <row r="886" spans="15:25">
      <c r="O886" s="46">
        <v>88</v>
      </c>
      <c r="Y886" s="46">
        <v>88</v>
      </c>
    </row>
    <row r="887" spans="15:25">
      <c r="O887" s="46">
        <v>88.1</v>
      </c>
      <c r="Y887" s="46">
        <v>88.1</v>
      </c>
    </row>
    <row r="888" spans="15:25">
      <c r="O888" s="46">
        <v>88.2</v>
      </c>
      <c r="Y888" s="46">
        <v>88.2</v>
      </c>
    </row>
    <row r="889" spans="15:25">
      <c r="O889" s="46">
        <v>88.3</v>
      </c>
      <c r="Y889" s="46">
        <v>88.3</v>
      </c>
    </row>
    <row r="890" spans="15:25">
      <c r="O890" s="46">
        <v>88.4</v>
      </c>
      <c r="Y890" s="46">
        <v>88.4</v>
      </c>
    </row>
    <row r="891" spans="15:25">
      <c r="O891" s="46">
        <v>88.5</v>
      </c>
      <c r="Y891" s="46">
        <v>88.5</v>
      </c>
    </row>
    <row r="892" spans="15:25">
      <c r="O892" s="46">
        <v>88.6</v>
      </c>
      <c r="Y892" s="46">
        <v>88.6</v>
      </c>
    </row>
    <row r="893" spans="15:25">
      <c r="O893" s="46">
        <v>88.7</v>
      </c>
      <c r="Y893" s="46">
        <v>88.7</v>
      </c>
    </row>
    <row r="894" spans="15:25">
      <c r="O894" s="46">
        <v>88.8</v>
      </c>
      <c r="Y894" s="46">
        <v>88.8</v>
      </c>
    </row>
    <row r="895" spans="15:25">
      <c r="O895" s="46">
        <v>88.9</v>
      </c>
      <c r="Y895" s="46">
        <v>88.9</v>
      </c>
    </row>
    <row r="896" spans="15:25">
      <c r="O896" s="46">
        <v>89</v>
      </c>
      <c r="Y896" s="46">
        <v>89</v>
      </c>
    </row>
    <row r="897" spans="15:25">
      <c r="O897" s="46">
        <v>89.1</v>
      </c>
      <c r="Y897" s="46">
        <v>89.1</v>
      </c>
    </row>
    <row r="898" spans="15:25">
      <c r="O898" s="46">
        <v>89.2</v>
      </c>
      <c r="Y898" s="46">
        <v>89.2</v>
      </c>
    </row>
    <row r="899" spans="15:25">
      <c r="O899" s="46">
        <v>89.3</v>
      </c>
      <c r="Y899" s="46">
        <v>89.3</v>
      </c>
    </row>
    <row r="900" spans="15:25">
      <c r="O900" s="46">
        <v>89.4</v>
      </c>
      <c r="Y900" s="46">
        <v>89.4</v>
      </c>
    </row>
    <row r="901" spans="15:25">
      <c r="O901" s="46">
        <v>89.5</v>
      </c>
      <c r="Y901" s="46">
        <v>89.5</v>
      </c>
    </row>
    <row r="902" spans="15:25">
      <c r="O902" s="46">
        <v>89.6</v>
      </c>
      <c r="Y902" s="46">
        <v>89.6</v>
      </c>
    </row>
    <row r="903" spans="15:25">
      <c r="O903" s="46">
        <v>89.7</v>
      </c>
      <c r="Y903" s="46">
        <v>89.7</v>
      </c>
    </row>
    <row r="904" spans="15:25">
      <c r="O904" s="46">
        <v>89.8</v>
      </c>
      <c r="Y904" s="46">
        <v>89.8</v>
      </c>
    </row>
    <row r="905" spans="15:25">
      <c r="O905" s="46">
        <v>89.9</v>
      </c>
      <c r="Y905" s="46">
        <v>89.9</v>
      </c>
    </row>
    <row r="906" spans="15:25">
      <c r="O906" s="46">
        <v>90</v>
      </c>
      <c r="Y906" s="46">
        <v>90</v>
      </c>
    </row>
    <row r="907" spans="15:25">
      <c r="O907" s="46">
        <v>90.1</v>
      </c>
      <c r="Y907" s="46">
        <v>90.1</v>
      </c>
    </row>
    <row r="908" spans="15:25">
      <c r="O908" s="46">
        <v>90.2</v>
      </c>
      <c r="Y908" s="46">
        <v>90.2</v>
      </c>
    </row>
    <row r="909" spans="15:25">
      <c r="O909" s="46">
        <v>90.3</v>
      </c>
      <c r="Y909" s="46">
        <v>90.3</v>
      </c>
    </row>
    <row r="910" spans="15:25">
      <c r="O910" s="46">
        <v>90.4</v>
      </c>
      <c r="Y910" s="46">
        <v>90.4</v>
      </c>
    </row>
    <row r="911" spans="15:25">
      <c r="O911" s="46">
        <v>90.5</v>
      </c>
      <c r="Y911" s="46">
        <v>90.5</v>
      </c>
    </row>
    <row r="912" spans="15:25">
      <c r="O912" s="46">
        <v>90.6</v>
      </c>
      <c r="Y912" s="46">
        <v>90.6</v>
      </c>
    </row>
    <row r="913" spans="15:25">
      <c r="O913" s="46">
        <v>90.7</v>
      </c>
      <c r="Y913" s="46">
        <v>90.7</v>
      </c>
    </row>
    <row r="914" spans="15:25">
      <c r="O914" s="46">
        <v>90.8</v>
      </c>
      <c r="Y914" s="46">
        <v>90.8</v>
      </c>
    </row>
    <row r="915" spans="15:25">
      <c r="O915" s="46">
        <v>90.9</v>
      </c>
      <c r="Y915" s="46">
        <v>90.9</v>
      </c>
    </row>
    <row r="916" spans="15:25">
      <c r="O916" s="46">
        <v>91</v>
      </c>
      <c r="Y916" s="46">
        <v>91</v>
      </c>
    </row>
    <row r="917" spans="15:25">
      <c r="O917" s="46">
        <v>91.1</v>
      </c>
      <c r="Y917" s="46">
        <v>91.1</v>
      </c>
    </row>
    <row r="918" spans="15:25">
      <c r="O918" s="46">
        <v>91.2</v>
      </c>
      <c r="Y918" s="46">
        <v>91.2</v>
      </c>
    </row>
    <row r="919" spans="15:25">
      <c r="O919" s="46">
        <v>91.3</v>
      </c>
      <c r="Y919" s="46">
        <v>91.3</v>
      </c>
    </row>
    <row r="920" spans="15:25">
      <c r="O920" s="46">
        <v>91.4</v>
      </c>
      <c r="Y920" s="46">
        <v>91.4</v>
      </c>
    </row>
    <row r="921" spans="15:25">
      <c r="O921" s="46">
        <v>91.5</v>
      </c>
      <c r="Y921" s="46">
        <v>91.5</v>
      </c>
    </row>
    <row r="922" spans="15:25">
      <c r="O922" s="46">
        <v>91.6</v>
      </c>
      <c r="Y922" s="46">
        <v>91.6</v>
      </c>
    </row>
    <row r="923" spans="15:25">
      <c r="O923" s="46">
        <v>91.7</v>
      </c>
      <c r="Y923" s="46">
        <v>91.7</v>
      </c>
    </row>
    <row r="924" spans="15:25">
      <c r="O924" s="46">
        <v>91.8</v>
      </c>
      <c r="Y924" s="46">
        <v>91.8</v>
      </c>
    </row>
    <row r="925" spans="15:25">
      <c r="O925" s="46">
        <v>91.9</v>
      </c>
      <c r="Y925" s="46">
        <v>91.9</v>
      </c>
    </row>
    <row r="926" spans="15:25">
      <c r="O926" s="46">
        <v>92</v>
      </c>
      <c r="Y926" s="46">
        <v>92</v>
      </c>
    </row>
    <row r="927" spans="15:25">
      <c r="O927" s="46">
        <v>92.1</v>
      </c>
      <c r="Y927" s="46">
        <v>92.1</v>
      </c>
    </row>
    <row r="928" spans="15:25">
      <c r="O928" s="46">
        <v>92.2</v>
      </c>
      <c r="Y928" s="46">
        <v>92.2</v>
      </c>
    </row>
    <row r="929" spans="15:25">
      <c r="O929" s="46">
        <v>92.3</v>
      </c>
      <c r="Y929" s="46">
        <v>92.3</v>
      </c>
    </row>
    <row r="930" spans="15:25">
      <c r="O930" s="46">
        <v>92.4</v>
      </c>
      <c r="Y930" s="46">
        <v>92.4</v>
      </c>
    </row>
    <row r="931" spans="15:25">
      <c r="O931" s="46">
        <v>92.5</v>
      </c>
      <c r="Y931" s="46">
        <v>92.5</v>
      </c>
    </row>
    <row r="932" spans="15:25">
      <c r="O932" s="46">
        <v>92.6</v>
      </c>
      <c r="Y932" s="46">
        <v>92.6</v>
      </c>
    </row>
    <row r="933" spans="15:25">
      <c r="O933" s="46">
        <v>92.7</v>
      </c>
      <c r="Y933" s="46">
        <v>92.7</v>
      </c>
    </row>
    <row r="934" spans="15:25">
      <c r="O934" s="46">
        <v>92.8</v>
      </c>
      <c r="Y934" s="46">
        <v>92.8</v>
      </c>
    </row>
    <row r="935" spans="15:25">
      <c r="O935" s="46">
        <v>92.9</v>
      </c>
      <c r="Y935" s="46">
        <v>92.9</v>
      </c>
    </row>
    <row r="936" spans="15:25">
      <c r="O936" s="46">
        <v>93</v>
      </c>
      <c r="Y936" s="46">
        <v>93</v>
      </c>
    </row>
    <row r="937" spans="15:25">
      <c r="O937" s="46">
        <v>93.1</v>
      </c>
      <c r="Y937" s="46">
        <v>93.1</v>
      </c>
    </row>
    <row r="938" spans="15:25">
      <c r="O938" s="46">
        <v>93.2</v>
      </c>
      <c r="Y938" s="46">
        <v>93.2</v>
      </c>
    </row>
    <row r="939" spans="15:25">
      <c r="O939" s="46">
        <v>93.3</v>
      </c>
      <c r="Y939" s="46">
        <v>93.3</v>
      </c>
    </row>
    <row r="940" spans="15:25">
      <c r="O940" s="46">
        <v>93.4</v>
      </c>
      <c r="Y940" s="46">
        <v>93.4</v>
      </c>
    </row>
    <row r="941" spans="15:25">
      <c r="O941" s="46">
        <v>93.5</v>
      </c>
      <c r="Y941" s="46">
        <v>93.5</v>
      </c>
    </row>
    <row r="942" spans="15:25">
      <c r="O942" s="46">
        <v>93.6</v>
      </c>
      <c r="Y942" s="46">
        <v>93.6</v>
      </c>
    </row>
    <row r="943" spans="15:25">
      <c r="O943" s="46">
        <v>93.7</v>
      </c>
      <c r="Y943" s="46">
        <v>93.7</v>
      </c>
    </row>
    <row r="944" spans="15:25">
      <c r="O944" s="46">
        <v>93.8</v>
      </c>
      <c r="Y944" s="46">
        <v>93.8</v>
      </c>
    </row>
    <row r="945" spans="15:25">
      <c r="O945" s="46">
        <v>93.9</v>
      </c>
      <c r="Y945" s="46">
        <v>93.9</v>
      </c>
    </row>
    <row r="946" spans="15:25">
      <c r="O946" s="46">
        <v>94</v>
      </c>
      <c r="Y946" s="46">
        <v>94</v>
      </c>
    </row>
    <row r="947" spans="15:25">
      <c r="O947" s="46">
        <v>94.1</v>
      </c>
      <c r="Y947" s="46">
        <v>94.1</v>
      </c>
    </row>
    <row r="948" spans="15:25">
      <c r="O948" s="46">
        <v>94.2</v>
      </c>
      <c r="Y948" s="46">
        <v>94.2</v>
      </c>
    </row>
    <row r="949" spans="15:25">
      <c r="O949" s="46">
        <v>94.3</v>
      </c>
      <c r="Y949" s="46">
        <v>94.3</v>
      </c>
    </row>
    <row r="950" spans="15:25">
      <c r="O950" s="46">
        <v>94.4</v>
      </c>
      <c r="Y950" s="46">
        <v>94.4</v>
      </c>
    </row>
    <row r="951" spans="15:25">
      <c r="O951" s="46">
        <v>94.5</v>
      </c>
      <c r="Y951" s="46">
        <v>94.5</v>
      </c>
    </row>
    <row r="952" spans="15:25">
      <c r="O952" s="46">
        <v>94.6</v>
      </c>
      <c r="Y952" s="46">
        <v>94.6</v>
      </c>
    </row>
    <row r="953" spans="15:25">
      <c r="O953" s="46">
        <v>94.7</v>
      </c>
      <c r="Y953" s="46">
        <v>94.7</v>
      </c>
    </row>
    <row r="954" spans="15:25">
      <c r="O954" s="46">
        <v>94.8</v>
      </c>
      <c r="Y954" s="46">
        <v>94.8</v>
      </c>
    </row>
    <row r="955" spans="15:25">
      <c r="O955" s="46">
        <v>94.9</v>
      </c>
      <c r="Y955" s="46">
        <v>94.9</v>
      </c>
    </row>
    <row r="956" spans="15:25">
      <c r="O956" s="46">
        <v>95</v>
      </c>
      <c r="Y956" s="46">
        <v>95</v>
      </c>
    </row>
    <row r="957" spans="15:25">
      <c r="O957" s="46">
        <v>95.1</v>
      </c>
      <c r="Y957" s="46">
        <v>95.1</v>
      </c>
    </row>
    <row r="958" spans="15:25">
      <c r="O958" s="46">
        <v>95.2</v>
      </c>
      <c r="Y958" s="46">
        <v>95.2</v>
      </c>
    </row>
    <row r="959" spans="15:25">
      <c r="O959" s="46">
        <v>95.3</v>
      </c>
      <c r="Y959" s="46">
        <v>95.3</v>
      </c>
    </row>
    <row r="960" spans="15:25">
      <c r="O960" s="46">
        <v>95.4</v>
      </c>
      <c r="Y960" s="46">
        <v>95.4</v>
      </c>
    </row>
    <row r="961" spans="15:25">
      <c r="O961" s="46">
        <v>95.5</v>
      </c>
      <c r="Y961" s="46">
        <v>95.5</v>
      </c>
    </row>
    <row r="962" spans="15:25">
      <c r="O962" s="46">
        <v>95.6</v>
      </c>
      <c r="Y962" s="46">
        <v>95.6</v>
      </c>
    </row>
    <row r="963" spans="15:25">
      <c r="O963" s="46">
        <v>95.7</v>
      </c>
      <c r="Y963" s="46">
        <v>95.7</v>
      </c>
    </row>
    <row r="964" spans="15:25">
      <c r="O964" s="46">
        <v>95.8</v>
      </c>
      <c r="Y964" s="46">
        <v>95.8</v>
      </c>
    </row>
    <row r="965" spans="15:25">
      <c r="O965" s="46">
        <v>95.9</v>
      </c>
      <c r="Y965" s="46">
        <v>95.9</v>
      </c>
    </row>
    <row r="966" spans="15:25">
      <c r="O966" s="46">
        <v>96</v>
      </c>
      <c r="Y966" s="46">
        <v>96</v>
      </c>
    </row>
    <row r="967" spans="15:25">
      <c r="O967" s="46">
        <v>96.1</v>
      </c>
      <c r="Y967" s="46">
        <v>96.1</v>
      </c>
    </row>
    <row r="968" spans="15:25">
      <c r="O968" s="46">
        <v>96.2</v>
      </c>
      <c r="Y968" s="46">
        <v>96.2</v>
      </c>
    </row>
    <row r="969" spans="15:25">
      <c r="O969" s="46">
        <v>96.3</v>
      </c>
      <c r="Y969" s="46">
        <v>96.3</v>
      </c>
    </row>
    <row r="970" spans="15:25">
      <c r="O970" s="46">
        <v>96.4</v>
      </c>
      <c r="Y970" s="46">
        <v>96.4</v>
      </c>
    </row>
    <row r="971" spans="15:25">
      <c r="O971" s="46">
        <v>96.5</v>
      </c>
      <c r="Y971" s="46">
        <v>96.5</v>
      </c>
    </row>
    <row r="972" spans="15:25">
      <c r="O972" s="46">
        <v>96.6</v>
      </c>
      <c r="Y972" s="46">
        <v>96.6</v>
      </c>
    </row>
    <row r="973" spans="15:25">
      <c r="O973" s="46">
        <v>96.7</v>
      </c>
      <c r="Y973" s="46">
        <v>96.7</v>
      </c>
    </row>
    <row r="974" spans="15:25">
      <c r="O974" s="46">
        <v>96.8</v>
      </c>
      <c r="Y974" s="46">
        <v>96.8</v>
      </c>
    </row>
    <row r="975" spans="15:25">
      <c r="O975" s="46">
        <v>96.9</v>
      </c>
      <c r="Y975" s="46">
        <v>96.9</v>
      </c>
    </row>
    <row r="976" spans="15:25">
      <c r="O976" s="46">
        <v>97</v>
      </c>
      <c r="Y976" s="46">
        <v>97</v>
      </c>
    </row>
    <row r="977" spans="15:25">
      <c r="O977" s="46">
        <v>97.1</v>
      </c>
      <c r="Y977" s="46">
        <v>97.1</v>
      </c>
    </row>
    <row r="978" spans="15:25">
      <c r="O978" s="46">
        <v>97.2</v>
      </c>
      <c r="Y978" s="46">
        <v>97.2</v>
      </c>
    </row>
    <row r="979" spans="15:25">
      <c r="O979" s="46">
        <v>97.3</v>
      </c>
      <c r="Y979" s="46">
        <v>97.3</v>
      </c>
    </row>
    <row r="980" spans="15:25">
      <c r="O980" s="46">
        <v>97.4</v>
      </c>
      <c r="Y980" s="46">
        <v>97.4</v>
      </c>
    </row>
    <row r="981" spans="15:25">
      <c r="O981" s="46">
        <v>97.5</v>
      </c>
      <c r="Y981" s="46">
        <v>97.5</v>
      </c>
    </row>
    <row r="982" spans="15:25">
      <c r="O982" s="46">
        <v>97.6</v>
      </c>
      <c r="Y982" s="46">
        <v>97.6</v>
      </c>
    </row>
    <row r="983" spans="15:25">
      <c r="O983" s="46">
        <v>97.7</v>
      </c>
      <c r="Y983" s="46">
        <v>97.7</v>
      </c>
    </row>
    <row r="984" spans="15:25">
      <c r="O984" s="46">
        <v>97.8</v>
      </c>
      <c r="Y984" s="46">
        <v>97.8</v>
      </c>
    </row>
    <row r="985" spans="15:25">
      <c r="O985" s="46">
        <v>97.9</v>
      </c>
      <c r="Y985" s="46">
        <v>97.9</v>
      </c>
    </row>
    <row r="986" spans="15:25">
      <c r="O986" s="46">
        <v>98</v>
      </c>
      <c r="Y986" s="46">
        <v>98</v>
      </c>
    </row>
    <row r="987" spans="15:25">
      <c r="O987" s="46">
        <v>98.1</v>
      </c>
      <c r="Y987" s="46">
        <v>98.1</v>
      </c>
    </row>
    <row r="988" spans="15:25">
      <c r="O988" s="46">
        <v>98.2</v>
      </c>
      <c r="Y988" s="46">
        <v>98.2</v>
      </c>
    </row>
    <row r="989" spans="15:25">
      <c r="O989" s="46">
        <v>98.3</v>
      </c>
      <c r="Y989" s="46">
        <v>98.3</v>
      </c>
    </row>
    <row r="990" spans="15:25">
      <c r="O990" s="46">
        <v>98.4</v>
      </c>
      <c r="Y990" s="46">
        <v>98.4</v>
      </c>
    </row>
    <row r="991" spans="15:25">
      <c r="O991" s="46">
        <v>98.5</v>
      </c>
      <c r="Y991" s="46">
        <v>98.5</v>
      </c>
    </row>
    <row r="992" spans="15:25">
      <c r="O992" s="46">
        <v>98.6</v>
      </c>
      <c r="Y992" s="46">
        <v>98.6</v>
      </c>
    </row>
    <row r="993" spans="15:25">
      <c r="O993" s="46">
        <v>98.7</v>
      </c>
      <c r="Y993" s="46">
        <v>98.7</v>
      </c>
    </row>
    <row r="994" spans="15:25">
      <c r="O994" s="46">
        <v>98.8</v>
      </c>
      <c r="Y994" s="46">
        <v>98.8</v>
      </c>
    </row>
    <row r="995" spans="15:25">
      <c r="O995" s="46">
        <v>98.9</v>
      </c>
      <c r="Y995" s="46">
        <v>98.9</v>
      </c>
    </row>
    <row r="996" spans="15:25">
      <c r="O996" s="46">
        <v>99</v>
      </c>
      <c r="Y996" s="46">
        <v>99</v>
      </c>
    </row>
    <row r="997" spans="15:25">
      <c r="O997" s="46">
        <v>99.1</v>
      </c>
      <c r="Y997" s="46">
        <v>99.1</v>
      </c>
    </row>
    <row r="998" spans="15:25">
      <c r="O998" s="46">
        <v>99.2</v>
      </c>
      <c r="Y998" s="46">
        <v>99.2</v>
      </c>
    </row>
    <row r="999" spans="15:25">
      <c r="O999" s="46">
        <v>99.3</v>
      </c>
      <c r="Y999" s="46">
        <v>99.3</v>
      </c>
    </row>
    <row r="1000" spans="15:25">
      <c r="O1000" s="46">
        <v>99.4</v>
      </c>
      <c r="Y1000" s="46">
        <v>99.4</v>
      </c>
    </row>
    <row r="1001" spans="15:25">
      <c r="O1001" s="46">
        <v>99.5</v>
      </c>
      <c r="Y1001" s="46">
        <v>99.5</v>
      </c>
    </row>
    <row r="1002" spans="15:25">
      <c r="O1002" s="46">
        <v>99.6</v>
      </c>
      <c r="Y1002" s="46">
        <v>99.6</v>
      </c>
    </row>
    <row r="1003" spans="15:25">
      <c r="O1003" s="46">
        <v>99.7</v>
      </c>
      <c r="Y1003" s="46">
        <v>99.7</v>
      </c>
    </row>
    <row r="1004" spans="15:25">
      <c r="O1004" s="46">
        <v>99.8</v>
      </c>
      <c r="Y1004" s="46">
        <v>99.8</v>
      </c>
    </row>
    <row r="1005" spans="15:25">
      <c r="O1005" s="46">
        <v>99.9</v>
      </c>
      <c r="Y1005" s="46">
        <v>99.9</v>
      </c>
    </row>
  </sheetData>
  <sheetProtection password="CD8C" sheet="1" objects="1" scenarios="1"/>
  <conditionalFormatting sqref="A27">
    <cfRule type="containsText" dxfId="7" priority="2" operator="containsText" text="This H value does indicate significant heterogeneity.">
      <formula>NOT(ISERROR(SEARCH("This H value does indicate significant heterogeneity.",A27)))</formula>
    </cfRule>
  </conditionalFormatting>
  <conditionalFormatting sqref="A34">
    <cfRule type="containsText" dxfId="6" priority="1" operator="containsText" text="This R value does indicate significant heterogeneity.">
      <formula>NOT(ISERROR(SEARCH("This R value does indicate significant heterogeneity.",A34)))</formula>
    </cfRule>
  </conditionalFormatting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S145"/>
  <sheetViews>
    <sheetView showGridLines="0" showRowColHeaders="0" zoomScaleNormal="100" workbookViewId="0">
      <selection activeCell="B6" sqref="B6"/>
    </sheetView>
  </sheetViews>
  <sheetFormatPr defaultColWidth="11.42578125" defaultRowHeight="12.75"/>
  <cols>
    <col min="1" max="1" width="79" customWidth="1"/>
    <col min="2" max="2" width="13.140625" customWidth="1"/>
    <col min="3" max="4" width="9.140625" customWidth="1"/>
    <col min="5" max="5" width="17.140625" bestFit="1" customWidth="1"/>
    <col min="6" max="6" width="11.42578125" style="44"/>
    <col min="7" max="7" width="12.42578125" style="44" bestFit="1" customWidth="1"/>
    <col min="8" max="8" width="8.7109375" style="44" bestFit="1" customWidth="1"/>
    <col min="9" max="9" width="21" style="44" bestFit="1" customWidth="1"/>
    <col min="10" max="10" width="11.5703125" style="44" bestFit="1" customWidth="1"/>
    <col min="11" max="11" width="20.85546875" style="44" bestFit="1" customWidth="1"/>
    <col min="12" max="12" width="17.28515625" style="44" bestFit="1" customWidth="1"/>
    <col min="13" max="13" width="11.42578125" style="44"/>
    <col min="14" max="14" width="26" style="44" bestFit="1" customWidth="1"/>
    <col min="15" max="15" width="9.85546875" style="44" bestFit="1" customWidth="1"/>
    <col min="16" max="16" width="18" style="44" bestFit="1" customWidth="1"/>
    <col min="17" max="17" width="11.5703125" style="44" bestFit="1" customWidth="1"/>
    <col min="18" max="18" width="11.42578125" style="44"/>
    <col min="19" max="19" width="18" style="44" bestFit="1" customWidth="1"/>
    <col min="20" max="20" width="11.5703125" style="44" bestFit="1" customWidth="1"/>
    <col min="21" max="21" width="9.85546875" style="44" bestFit="1" customWidth="1"/>
    <col min="22" max="22" width="18" style="44" bestFit="1" customWidth="1"/>
    <col min="23" max="23" width="11.42578125" style="44"/>
    <col min="24" max="24" width="22" style="44" bestFit="1" customWidth="1"/>
    <col min="25" max="25" width="9.85546875" style="44" bestFit="1" customWidth="1"/>
    <col min="26" max="26" width="18" style="44" bestFit="1" customWidth="1"/>
    <col min="27" max="27" width="11.5703125" style="44" bestFit="1" customWidth="1"/>
    <col min="28" max="28" width="9.85546875" style="44" bestFit="1" customWidth="1"/>
    <col min="29" max="29" width="18" style="44" bestFit="1" customWidth="1"/>
    <col min="30" max="30" width="11.5703125" style="44" bestFit="1" customWidth="1"/>
    <col min="31" max="31" width="9.85546875" style="44" bestFit="1" customWidth="1"/>
    <col min="32" max="32" width="18" style="44" bestFit="1" customWidth="1"/>
    <col min="33" max="41" width="11.42578125" style="44"/>
    <col min="42" max="45" width="11.42578125" style="41"/>
  </cols>
  <sheetData>
    <row r="1" spans="1:32" ht="15.75">
      <c r="A1" s="2" t="s">
        <v>39</v>
      </c>
    </row>
    <row r="2" spans="1:32">
      <c r="A2" s="5" t="s">
        <v>9</v>
      </c>
    </row>
    <row r="4" spans="1:32" ht="13.5" thickBot="1">
      <c r="A4" s="20" t="str">
        <f>IF($B$10&lt;$B$8,"Not allowed: the # of container sample results is &lt; to the recommended #", "")</f>
        <v/>
      </c>
    </row>
    <row r="5" spans="1:32" ht="13.5" thickBot="1">
      <c r="D5" s="22" t="s">
        <v>1</v>
      </c>
      <c r="E5" s="11" t="s">
        <v>10</v>
      </c>
      <c r="F5" s="47" t="s">
        <v>4</v>
      </c>
      <c r="G5" s="46" t="s">
        <v>12</v>
      </c>
      <c r="H5" s="46"/>
      <c r="I5" s="48" t="s">
        <v>14</v>
      </c>
      <c r="J5" s="46"/>
      <c r="K5" s="46"/>
      <c r="L5" s="45"/>
      <c r="N5" s="48" t="s">
        <v>34</v>
      </c>
      <c r="O5" s="45"/>
      <c r="P5" s="45"/>
      <c r="Q5" s="45"/>
      <c r="R5" s="45"/>
      <c r="S5" s="45"/>
      <c r="T5" s="45"/>
      <c r="U5" s="45"/>
      <c r="V5" s="45"/>
      <c r="X5" s="48" t="s">
        <v>35</v>
      </c>
      <c r="Y5" s="45"/>
      <c r="Z5" s="45"/>
      <c r="AA5" s="45"/>
      <c r="AB5" s="45"/>
      <c r="AC5" s="45"/>
      <c r="AD5" s="45"/>
      <c r="AE5" s="45"/>
      <c r="AF5" s="45"/>
    </row>
    <row r="6" spans="1:32" ht="13.5" thickBot="1">
      <c r="A6" s="1" t="s">
        <v>13</v>
      </c>
      <c r="B6" s="18"/>
      <c r="D6" s="36"/>
      <c r="E6" s="12">
        <v>1</v>
      </c>
      <c r="F6" s="49" t="e">
        <f>AVERAGE(D6:D105)</f>
        <v>#DIV/0!</v>
      </c>
      <c r="G6" s="46" t="s">
        <v>7</v>
      </c>
      <c r="H6" s="50" t="e">
        <f>IF($B$14="Y",$B$21/$B$19-2.2,$B$21/$B$19-1.4)</f>
        <v>#VALUE!</v>
      </c>
      <c r="I6" s="46" t="s">
        <v>15</v>
      </c>
      <c r="J6" s="46" t="s">
        <v>16</v>
      </c>
      <c r="K6" s="46" t="s">
        <v>17</v>
      </c>
      <c r="L6" s="46" t="s">
        <v>18</v>
      </c>
      <c r="N6" s="46" t="s">
        <v>16</v>
      </c>
      <c r="O6" s="46" t="s">
        <v>36</v>
      </c>
      <c r="P6" s="46" t="s">
        <v>24</v>
      </c>
      <c r="Q6" s="46" t="s">
        <v>16</v>
      </c>
      <c r="R6" s="46" t="s">
        <v>36</v>
      </c>
      <c r="S6" s="46" t="s">
        <v>24</v>
      </c>
      <c r="T6" s="46" t="s">
        <v>16</v>
      </c>
      <c r="U6" s="46" t="s">
        <v>36</v>
      </c>
      <c r="V6" s="46" t="s">
        <v>24</v>
      </c>
      <c r="X6" s="46" t="s">
        <v>16</v>
      </c>
      <c r="Y6" s="46" t="s">
        <v>36</v>
      </c>
      <c r="Z6" s="46" t="s">
        <v>24</v>
      </c>
      <c r="AA6" s="46" t="s">
        <v>16</v>
      </c>
      <c r="AB6" s="46" t="s">
        <v>36</v>
      </c>
      <c r="AC6" s="46" t="s">
        <v>24</v>
      </c>
      <c r="AD6" s="46" t="s">
        <v>16</v>
      </c>
      <c r="AE6" s="46" t="s">
        <v>36</v>
      </c>
      <c r="AF6" s="46" t="s">
        <v>24</v>
      </c>
    </row>
    <row r="7" spans="1:32" ht="13.5" thickBot="1">
      <c r="A7" s="1"/>
      <c r="D7" s="36"/>
      <c r="E7" s="12">
        <v>2</v>
      </c>
      <c r="G7" s="46"/>
      <c r="H7" s="50"/>
      <c r="I7" s="46">
        <v>5</v>
      </c>
      <c r="J7" s="46">
        <v>5</v>
      </c>
      <c r="K7" s="46">
        <v>3.25</v>
      </c>
      <c r="L7" s="46">
        <v>5.0999999999999996</v>
      </c>
      <c r="N7" s="51" t="s">
        <v>28</v>
      </c>
      <c r="O7" s="46">
        <v>0</v>
      </c>
      <c r="P7" s="46">
        <v>6</v>
      </c>
      <c r="Q7" s="52" t="s">
        <v>25</v>
      </c>
      <c r="R7" s="46">
        <v>0</v>
      </c>
      <c r="S7" s="46">
        <v>7</v>
      </c>
      <c r="T7" s="53">
        <v>20</v>
      </c>
      <c r="U7" s="46">
        <v>0</v>
      </c>
      <c r="V7" s="46">
        <v>7</v>
      </c>
      <c r="X7" s="51" t="s">
        <v>28</v>
      </c>
      <c r="Y7" s="46">
        <v>0</v>
      </c>
      <c r="Z7" s="46">
        <v>7</v>
      </c>
      <c r="AA7" s="52" t="s">
        <v>25</v>
      </c>
      <c r="AB7" s="46">
        <v>0</v>
      </c>
      <c r="AC7" s="46">
        <v>8</v>
      </c>
      <c r="AD7" s="53">
        <v>20</v>
      </c>
      <c r="AE7" s="46">
        <v>0</v>
      </c>
      <c r="AF7" s="46">
        <v>9</v>
      </c>
    </row>
    <row r="8" spans="1:32" ht="13.5" thickBot="1">
      <c r="A8" s="1" t="s">
        <v>19</v>
      </c>
      <c r="B8" s="19" t="str">
        <f>IF($B$6&lt;5,"",VLOOKUP($B$6,$I$7:$J$52,2))</f>
        <v/>
      </c>
      <c r="D8" s="36"/>
      <c r="E8" s="12">
        <v>3</v>
      </c>
      <c r="G8" s="46"/>
      <c r="H8" s="46"/>
      <c r="I8" s="46">
        <v>6</v>
      </c>
      <c r="J8" s="46">
        <v>6</v>
      </c>
      <c r="K8" s="46">
        <v>2.83</v>
      </c>
      <c r="L8" s="46">
        <v>4.4400000000000004</v>
      </c>
      <c r="N8" s="46"/>
      <c r="O8" s="46">
        <v>1</v>
      </c>
      <c r="P8" s="46">
        <v>6</v>
      </c>
      <c r="Q8" s="45"/>
      <c r="R8" s="46">
        <v>1</v>
      </c>
      <c r="S8" s="46">
        <v>7</v>
      </c>
      <c r="T8" s="45"/>
      <c r="U8" s="46">
        <v>1</v>
      </c>
      <c r="V8" s="46">
        <v>7</v>
      </c>
      <c r="X8" s="46"/>
      <c r="Y8" s="46">
        <v>1</v>
      </c>
      <c r="Z8" s="46">
        <v>7</v>
      </c>
      <c r="AA8" s="45"/>
      <c r="AB8" s="46">
        <v>1</v>
      </c>
      <c r="AC8" s="46">
        <v>8</v>
      </c>
      <c r="AD8" s="45"/>
      <c r="AE8" s="46">
        <v>1</v>
      </c>
      <c r="AF8" s="46">
        <v>9</v>
      </c>
    </row>
    <row r="9" spans="1:32" ht="13.5" thickBot="1">
      <c r="A9" s="1"/>
      <c r="D9" s="36"/>
      <c r="E9" s="12">
        <v>4</v>
      </c>
      <c r="G9" s="46"/>
      <c r="H9" s="46"/>
      <c r="I9" s="46">
        <v>7</v>
      </c>
      <c r="J9" s="46">
        <v>7</v>
      </c>
      <c r="K9" s="46">
        <v>2.52</v>
      </c>
      <c r="L9" s="46">
        <v>3.98</v>
      </c>
      <c r="N9" s="46"/>
      <c r="O9" s="46">
        <v>2</v>
      </c>
      <c r="P9" s="46">
        <v>8</v>
      </c>
      <c r="Q9" s="45"/>
      <c r="R9" s="46">
        <v>2</v>
      </c>
      <c r="S9" s="46">
        <v>9</v>
      </c>
      <c r="T9" s="45"/>
      <c r="U9" s="46">
        <v>2</v>
      </c>
      <c r="V9" s="46">
        <v>10</v>
      </c>
      <c r="X9" s="46"/>
      <c r="Y9" s="46">
        <v>2</v>
      </c>
      <c r="Z9" s="46">
        <v>10</v>
      </c>
      <c r="AA9" s="45"/>
      <c r="AB9" s="46">
        <v>2</v>
      </c>
      <c r="AC9" s="46">
        <v>11</v>
      </c>
      <c r="AD9" s="45"/>
      <c r="AE9" s="46">
        <v>2</v>
      </c>
      <c r="AF9" s="46">
        <v>12</v>
      </c>
    </row>
    <row r="10" spans="1:32" ht="13.5" thickBot="1">
      <c r="A10" s="1" t="s">
        <v>2</v>
      </c>
      <c r="B10" s="39" t="str">
        <f>IF($B$6&lt;5,"",COUNT($D$6:$D$105))</f>
        <v/>
      </c>
      <c r="D10" s="36"/>
      <c r="E10" s="12">
        <v>5</v>
      </c>
      <c r="G10" s="46"/>
      <c r="H10" s="46"/>
      <c r="I10" s="46">
        <v>8</v>
      </c>
      <c r="J10" s="46">
        <v>8</v>
      </c>
      <c r="K10" s="46">
        <v>2.2999999999999998</v>
      </c>
      <c r="L10" s="46">
        <v>3.61</v>
      </c>
      <c r="N10" s="46"/>
      <c r="O10" s="46">
        <v>3</v>
      </c>
      <c r="P10" s="46">
        <v>10</v>
      </c>
      <c r="Q10" s="45"/>
      <c r="R10" s="46">
        <v>3</v>
      </c>
      <c r="S10" s="46">
        <v>11</v>
      </c>
      <c r="T10" s="45"/>
      <c r="U10" s="46">
        <v>3</v>
      </c>
      <c r="V10" s="46">
        <v>12</v>
      </c>
      <c r="X10" s="46"/>
      <c r="Y10" s="46">
        <v>3</v>
      </c>
      <c r="Z10" s="46">
        <v>12</v>
      </c>
      <c r="AA10" s="45"/>
      <c r="AB10" s="46">
        <v>3</v>
      </c>
      <c r="AC10" s="46">
        <v>14</v>
      </c>
      <c r="AD10" s="45"/>
      <c r="AE10" s="46">
        <v>3</v>
      </c>
      <c r="AF10" s="46">
        <v>15</v>
      </c>
    </row>
    <row r="11" spans="1:32" ht="13.5" thickBot="1">
      <c r="A11" s="1"/>
      <c r="D11" s="36"/>
      <c r="E11" s="12">
        <v>6</v>
      </c>
      <c r="G11" s="54"/>
      <c r="H11" s="46"/>
      <c r="I11" s="46">
        <v>9</v>
      </c>
      <c r="J11" s="46">
        <v>9</v>
      </c>
      <c r="K11" s="46">
        <v>2.11</v>
      </c>
      <c r="L11" s="46">
        <v>3.32</v>
      </c>
      <c r="N11" s="46"/>
      <c r="O11" s="46">
        <v>4</v>
      </c>
      <c r="P11" s="46">
        <v>11</v>
      </c>
      <c r="Q11" s="45"/>
      <c r="R11" s="46">
        <v>4</v>
      </c>
      <c r="S11" s="46">
        <v>13</v>
      </c>
      <c r="T11" s="45"/>
      <c r="U11" s="46">
        <v>4</v>
      </c>
      <c r="V11" s="46">
        <v>14</v>
      </c>
      <c r="X11" s="46"/>
      <c r="Y11" s="46">
        <v>4</v>
      </c>
      <c r="Z11" s="46">
        <v>14</v>
      </c>
      <c r="AA11" s="45"/>
      <c r="AB11" s="46">
        <v>4</v>
      </c>
      <c r="AC11" s="46">
        <v>16</v>
      </c>
      <c r="AD11" s="45"/>
      <c r="AE11" s="46">
        <v>4</v>
      </c>
      <c r="AF11" s="46">
        <v>17</v>
      </c>
    </row>
    <row r="12" spans="1:32" ht="13.5" thickBot="1">
      <c r="A12" s="1" t="s">
        <v>11</v>
      </c>
      <c r="B12" s="18">
        <v>10000</v>
      </c>
      <c r="D12" s="36"/>
      <c r="E12" s="12">
        <v>7</v>
      </c>
      <c r="G12" s="46"/>
      <c r="H12" s="46"/>
      <c r="I12" s="46">
        <v>10</v>
      </c>
      <c r="J12" s="46">
        <v>10</v>
      </c>
      <c r="K12" s="46">
        <v>1.97</v>
      </c>
      <c r="L12" s="46">
        <v>3.1</v>
      </c>
      <c r="N12" s="46"/>
      <c r="O12" s="46">
        <v>5</v>
      </c>
      <c r="P12" s="46">
        <v>13</v>
      </c>
      <c r="Q12" s="45"/>
      <c r="R12" s="46">
        <v>5</v>
      </c>
      <c r="S12" s="46">
        <v>14</v>
      </c>
      <c r="T12" s="45"/>
      <c r="U12" s="46">
        <v>5</v>
      </c>
      <c r="V12" s="46">
        <v>15</v>
      </c>
      <c r="X12" s="46"/>
      <c r="Y12" s="46">
        <v>5</v>
      </c>
      <c r="Z12" s="46">
        <v>16</v>
      </c>
      <c r="AA12" s="45"/>
      <c r="AB12" s="46">
        <v>5</v>
      </c>
      <c r="AC12" s="46">
        <v>18</v>
      </c>
      <c r="AD12" s="45"/>
      <c r="AE12" s="46">
        <v>5</v>
      </c>
      <c r="AF12" s="46">
        <v>19</v>
      </c>
    </row>
    <row r="13" spans="1:32" ht="13.5" thickBot="1">
      <c r="A13" s="1"/>
      <c r="D13" s="36"/>
      <c r="E13" s="12">
        <v>8</v>
      </c>
      <c r="G13" s="46"/>
      <c r="H13" s="46"/>
      <c r="I13" s="46">
        <v>11</v>
      </c>
      <c r="J13" s="46">
        <v>11</v>
      </c>
      <c r="K13" s="46">
        <v>1.85</v>
      </c>
      <c r="L13" s="46">
        <v>2.9</v>
      </c>
      <c r="N13" s="46"/>
      <c r="O13" s="46">
        <v>6</v>
      </c>
      <c r="P13" s="46">
        <v>14</v>
      </c>
      <c r="Q13" s="45"/>
      <c r="R13" s="46">
        <v>6</v>
      </c>
      <c r="S13" s="46">
        <v>15</v>
      </c>
      <c r="T13" s="45"/>
      <c r="U13" s="46">
        <v>6</v>
      </c>
      <c r="V13" s="46">
        <v>17</v>
      </c>
      <c r="X13" s="46"/>
      <c r="Y13" s="46">
        <v>6</v>
      </c>
      <c r="Z13" s="46">
        <v>17</v>
      </c>
      <c r="AA13" s="45"/>
      <c r="AB13" s="46">
        <v>6</v>
      </c>
      <c r="AC13" s="46">
        <v>19</v>
      </c>
      <c r="AD13" s="45"/>
      <c r="AE13" s="46">
        <v>6</v>
      </c>
      <c r="AF13" s="46">
        <v>21</v>
      </c>
    </row>
    <row r="14" spans="1:32" ht="13.5" thickBot="1">
      <c r="A14" s="1" t="s">
        <v>3</v>
      </c>
      <c r="B14" s="18"/>
      <c r="D14" s="36"/>
      <c r="E14" s="12">
        <v>9</v>
      </c>
      <c r="G14" s="46"/>
      <c r="H14" s="55"/>
      <c r="I14" s="46">
        <v>12</v>
      </c>
      <c r="J14" s="46">
        <v>11</v>
      </c>
      <c r="K14" s="46">
        <v>1.85</v>
      </c>
      <c r="L14" s="46">
        <v>2.9</v>
      </c>
      <c r="N14" s="46"/>
      <c r="O14" s="46">
        <v>7</v>
      </c>
      <c r="P14" s="46">
        <v>15</v>
      </c>
      <c r="Q14" s="45"/>
      <c r="R14" s="46">
        <v>7</v>
      </c>
      <c r="S14" s="46">
        <v>17</v>
      </c>
      <c r="T14" s="45"/>
      <c r="U14" s="46">
        <v>7</v>
      </c>
      <c r="V14" s="46">
        <v>18</v>
      </c>
      <c r="X14" s="46"/>
      <c r="Y14" s="46">
        <v>7</v>
      </c>
      <c r="Z14" s="46">
        <v>19</v>
      </c>
      <c r="AA14" s="45"/>
      <c r="AB14" s="46">
        <v>7</v>
      </c>
      <c r="AC14" s="46">
        <v>21</v>
      </c>
      <c r="AD14" s="45"/>
      <c r="AE14" s="46">
        <v>7</v>
      </c>
      <c r="AF14" s="46">
        <v>23</v>
      </c>
    </row>
    <row r="15" spans="1:32" ht="13.5" thickBot="1">
      <c r="A15" s="1"/>
      <c r="D15" s="36"/>
      <c r="E15" s="12">
        <v>10</v>
      </c>
      <c r="G15" s="46"/>
      <c r="H15" s="46"/>
      <c r="I15" s="46">
        <v>13</v>
      </c>
      <c r="J15" s="46">
        <v>11</v>
      </c>
      <c r="K15" s="46">
        <v>1.85</v>
      </c>
      <c r="L15" s="46">
        <v>2.9</v>
      </c>
      <c r="N15" s="46"/>
      <c r="O15" s="46">
        <v>8</v>
      </c>
      <c r="P15" s="46">
        <v>16</v>
      </c>
      <c r="Q15" s="45"/>
      <c r="R15" s="46">
        <v>8</v>
      </c>
      <c r="S15" s="46">
        <v>18</v>
      </c>
      <c r="T15" s="45"/>
      <c r="U15" s="46">
        <v>8</v>
      </c>
      <c r="V15" s="46">
        <v>19</v>
      </c>
      <c r="X15" s="46"/>
      <c r="Y15" s="46">
        <v>8</v>
      </c>
      <c r="Z15" s="46">
        <v>20</v>
      </c>
      <c r="AA15" s="45"/>
      <c r="AB15" s="46">
        <v>8</v>
      </c>
      <c r="AC15" s="46">
        <v>22</v>
      </c>
      <c r="AD15" s="45"/>
      <c r="AE15" s="46">
        <v>8</v>
      </c>
      <c r="AF15" s="46">
        <v>24</v>
      </c>
    </row>
    <row r="16" spans="1:32" ht="13.5" thickBot="1">
      <c r="A16" s="1" t="s">
        <v>31</v>
      </c>
      <c r="B16" s="43" t="str">
        <f>IF($A$4="",IF($B$6&lt;5,"",ROUND(AVERAGE($D$6:$D$105),0)),"")</f>
        <v/>
      </c>
      <c r="D16" s="36"/>
      <c r="E16" s="12">
        <v>11</v>
      </c>
      <c r="G16" s="46"/>
      <c r="H16" s="46"/>
      <c r="I16" s="46">
        <v>14</v>
      </c>
      <c r="J16" s="46">
        <v>11</v>
      </c>
      <c r="K16" s="46">
        <v>1.85</v>
      </c>
      <c r="L16" s="46">
        <v>2.9</v>
      </c>
      <c r="N16" s="46"/>
      <c r="O16" s="46">
        <v>9</v>
      </c>
      <c r="P16" s="46">
        <v>17</v>
      </c>
      <c r="Q16" s="45"/>
      <c r="R16" s="46">
        <v>9</v>
      </c>
      <c r="S16" s="46">
        <v>19</v>
      </c>
      <c r="T16" s="45"/>
      <c r="U16" s="46">
        <v>9</v>
      </c>
      <c r="V16" s="46">
        <v>21</v>
      </c>
      <c r="X16" s="46"/>
      <c r="Y16" s="46">
        <v>9</v>
      </c>
      <c r="Z16" s="46">
        <v>21</v>
      </c>
      <c r="AA16" s="45"/>
      <c r="AB16" s="46">
        <v>9</v>
      </c>
      <c r="AC16" s="46">
        <v>23</v>
      </c>
      <c r="AD16" s="45"/>
      <c r="AE16" s="46">
        <v>9</v>
      </c>
      <c r="AF16" s="46">
        <v>26</v>
      </c>
    </row>
    <row r="17" spans="1:32" ht="13.5" thickBot="1">
      <c r="D17" s="36"/>
      <c r="E17" s="12">
        <v>12</v>
      </c>
      <c r="G17" s="46"/>
      <c r="H17" s="46"/>
      <c r="I17" s="46">
        <v>15</v>
      </c>
      <c r="J17" s="46">
        <v>11</v>
      </c>
      <c r="K17" s="46">
        <v>1.85</v>
      </c>
      <c r="L17" s="46">
        <v>2.9</v>
      </c>
      <c r="N17" s="46"/>
      <c r="O17" s="46">
        <v>10</v>
      </c>
      <c r="P17" s="46">
        <v>18</v>
      </c>
      <c r="Q17" s="45"/>
      <c r="R17" s="46">
        <v>10</v>
      </c>
      <c r="S17" s="46">
        <v>20</v>
      </c>
      <c r="T17" s="45"/>
      <c r="U17" s="46">
        <v>10</v>
      </c>
      <c r="V17" s="46">
        <v>22</v>
      </c>
      <c r="X17" s="46"/>
      <c r="Y17" s="46">
        <v>10</v>
      </c>
      <c r="Z17" s="46">
        <v>22</v>
      </c>
      <c r="AA17" s="45"/>
      <c r="AB17" s="46">
        <v>10</v>
      </c>
      <c r="AC17" s="46">
        <v>25</v>
      </c>
      <c r="AD17" s="45"/>
      <c r="AE17" s="46">
        <v>10</v>
      </c>
      <c r="AF17" s="46">
        <v>27</v>
      </c>
    </row>
    <row r="18" spans="1:32" ht="13.5" thickBot="1">
      <c r="A18" s="23" t="s">
        <v>20</v>
      </c>
      <c r="B18" s="40"/>
      <c r="D18" s="36"/>
      <c r="E18" s="12">
        <v>13</v>
      </c>
      <c r="G18" s="46"/>
      <c r="H18" s="46"/>
      <c r="I18" s="46">
        <v>16</v>
      </c>
      <c r="J18" s="46">
        <v>15</v>
      </c>
      <c r="K18" s="46">
        <v>1.51</v>
      </c>
      <c r="L18" s="46">
        <v>2.4</v>
      </c>
      <c r="N18" s="46"/>
      <c r="O18" s="46">
        <v>11</v>
      </c>
      <c r="P18" s="46">
        <v>19</v>
      </c>
      <c r="Q18" s="45"/>
      <c r="R18" s="46">
        <v>11</v>
      </c>
      <c r="S18" s="46">
        <v>21</v>
      </c>
      <c r="T18" s="45"/>
      <c r="U18" s="46">
        <v>11</v>
      </c>
      <c r="V18" s="46">
        <v>23</v>
      </c>
      <c r="X18" s="46"/>
      <c r="Y18" s="46">
        <v>11</v>
      </c>
      <c r="Z18" s="46">
        <v>23</v>
      </c>
      <c r="AA18" s="45"/>
      <c r="AB18" s="46">
        <v>11</v>
      </c>
      <c r="AC18" s="46">
        <v>26</v>
      </c>
      <c r="AD18" s="45"/>
      <c r="AE18" s="46">
        <v>11</v>
      </c>
      <c r="AF18" s="46">
        <v>28</v>
      </c>
    </row>
    <row r="19" spans="1:32" ht="13.5" thickBot="1">
      <c r="A19" s="24" t="s">
        <v>5</v>
      </c>
      <c r="B19" s="14" t="str">
        <f>IF($A$4="",IF($B$6&lt;5,"",IF($F$6&lt;2,"",IF($B$14="Y",2.2*$F$6,1.4*$F$6))),"")</f>
        <v/>
      </c>
      <c r="D19" s="36"/>
      <c r="E19" s="12">
        <v>14</v>
      </c>
      <c r="G19" s="46"/>
      <c r="H19" s="46"/>
      <c r="I19" s="46">
        <v>17</v>
      </c>
      <c r="J19" s="46">
        <v>15</v>
      </c>
      <c r="K19" s="46">
        <v>1.51</v>
      </c>
      <c r="L19" s="46">
        <v>2.4</v>
      </c>
      <c r="N19" s="46"/>
      <c r="O19" s="46">
        <v>12</v>
      </c>
      <c r="P19" s="46">
        <v>19</v>
      </c>
      <c r="Q19" s="45"/>
      <c r="R19" s="46">
        <v>12</v>
      </c>
      <c r="S19" s="46">
        <v>22</v>
      </c>
      <c r="T19" s="45"/>
      <c r="U19" s="46">
        <v>12</v>
      </c>
      <c r="V19" s="46">
        <v>24</v>
      </c>
      <c r="X19" s="46"/>
      <c r="Y19" s="46">
        <v>12</v>
      </c>
      <c r="Z19" s="46">
        <v>24</v>
      </c>
      <c r="AA19" s="45"/>
      <c r="AB19" s="46">
        <v>12</v>
      </c>
      <c r="AC19" s="46">
        <v>27</v>
      </c>
      <c r="AD19" s="45"/>
      <c r="AE19" s="46">
        <v>12</v>
      </c>
      <c r="AF19" s="46">
        <v>30</v>
      </c>
    </row>
    <row r="20" spans="1:32" ht="13.5" thickBot="1">
      <c r="A20" s="25"/>
      <c r="B20" s="40"/>
      <c r="D20" s="36"/>
      <c r="E20" s="12">
        <v>15</v>
      </c>
      <c r="G20" s="46"/>
      <c r="H20" s="46"/>
      <c r="I20" s="46">
        <v>18</v>
      </c>
      <c r="J20" s="46">
        <v>15</v>
      </c>
      <c r="K20" s="46">
        <v>1.51</v>
      </c>
      <c r="L20" s="46">
        <v>2.4</v>
      </c>
      <c r="N20" s="46"/>
      <c r="O20" s="46">
        <v>13</v>
      </c>
      <c r="P20" s="46">
        <v>20</v>
      </c>
      <c r="Q20" s="45"/>
      <c r="R20" s="46">
        <v>13</v>
      </c>
      <c r="S20" s="46">
        <v>23</v>
      </c>
      <c r="T20" s="45"/>
      <c r="U20" s="46">
        <v>13</v>
      </c>
      <c r="V20" s="46">
        <v>25</v>
      </c>
      <c r="X20" s="46"/>
      <c r="Y20" s="46">
        <v>13</v>
      </c>
      <c r="Z20" s="46">
        <v>25</v>
      </c>
      <c r="AA20" s="45"/>
      <c r="AB20" s="46">
        <v>13</v>
      </c>
      <c r="AC20" s="46">
        <v>28</v>
      </c>
      <c r="AD20" s="45"/>
      <c r="AE20" s="46">
        <v>13</v>
      </c>
      <c r="AF20" s="46">
        <v>31</v>
      </c>
    </row>
    <row r="21" spans="1:32" ht="13.5" thickBot="1">
      <c r="A21" s="24" t="s">
        <v>6</v>
      </c>
      <c r="B21" s="15" t="str">
        <f>IF($A$4="",IF($B$6&lt;5,"",IF($F$6&lt;2,"",VAR($D$6:$D$105))),"")</f>
        <v/>
      </c>
      <c r="D21" s="36"/>
      <c r="E21" s="12">
        <v>16</v>
      </c>
      <c r="G21" s="46"/>
      <c r="H21" s="46"/>
      <c r="I21" s="46">
        <v>19</v>
      </c>
      <c r="J21" s="46">
        <v>15</v>
      </c>
      <c r="K21" s="46">
        <v>1.51</v>
      </c>
      <c r="L21" s="46">
        <v>2.4</v>
      </c>
      <c r="N21" s="46"/>
      <c r="O21" s="46">
        <v>14</v>
      </c>
      <c r="P21" s="46">
        <v>21</v>
      </c>
      <c r="Q21" s="45"/>
      <c r="R21" s="46">
        <v>14</v>
      </c>
      <c r="S21" s="46">
        <v>23</v>
      </c>
      <c r="T21" s="45"/>
      <c r="U21" s="46">
        <v>14</v>
      </c>
      <c r="V21" s="46">
        <v>26</v>
      </c>
      <c r="X21" s="46"/>
      <c r="Y21" s="46">
        <v>14</v>
      </c>
      <c r="Z21" s="46">
        <v>26</v>
      </c>
      <c r="AA21" s="45"/>
      <c r="AB21" s="46">
        <v>14</v>
      </c>
      <c r="AC21" s="46">
        <v>29</v>
      </c>
      <c r="AD21" s="45"/>
      <c r="AE21" s="46">
        <v>14</v>
      </c>
      <c r="AF21" s="46">
        <v>32</v>
      </c>
    </row>
    <row r="22" spans="1:32" ht="13.5" thickBot="1">
      <c r="A22" s="24"/>
      <c r="B22" s="40"/>
      <c r="D22" s="36"/>
      <c r="E22" s="12">
        <v>17</v>
      </c>
      <c r="G22" s="46"/>
      <c r="H22" s="46"/>
      <c r="I22" s="46">
        <v>20</v>
      </c>
      <c r="J22" s="46">
        <v>15</v>
      </c>
      <c r="K22" s="46">
        <v>1.51</v>
      </c>
      <c r="L22" s="46">
        <v>2.4</v>
      </c>
      <c r="N22" s="46"/>
      <c r="O22" s="46">
        <v>15</v>
      </c>
      <c r="P22" s="46">
        <v>22</v>
      </c>
      <c r="Q22" s="45"/>
      <c r="R22" s="46">
        <v>15</v>
      </c>
      <c r="S22" s="46">
        <v>24</v>
      </c>
      <c r="T22" s="45"/>
      <c r="U22" s="46">
        <v>15</v>
      </c>
      <c r="V22" s="46">
        <v>26</v>
      </c>
      <c r="X22" s="46"/>
      <c r="Y22" s="46">
        <v>15</v>
      </c>
      <c r="Z22" s="46">
        <v>27</v>
      </c>
      <c r="AA22" s="45"/>
      <c r="AB22" s="46">
        <v>15</v>
      </c>
      <c r="AC22" s="46">
        <v>30</v>
      </c>
      <c r="AD22" s="45"/>
      <c r="AE22" s="46">
        <v>15</v>
      </c>
      <c r="AF22" s="46">
        <v>33</v>
      </c>
    </row>
    <row r="23" spans="1:32" ht="13.5" thickBot="1">
      <c r="A23" s="24" t="s">
        <v>22</v>
      </c>
      <c r="B23" s="14" t="e">
        <f>IF($A$4="",IF($F$6&lt;2,"",IF($H$6&lt;0,0,$H$6)),"")</f>
        <v>#DIV/0!</v>
      </c>
      <c r="D23" s="36"/>
      <c r="E23" s="12">
        <v>18</v>
      </c>
      <c r="G23" s="46"/>
      <c r="H23" s="46"/>
      <c r="I23" s="46">
        <v>21</v>
      </c>
      <c r="J23" s="46">
        <v>15</v>
      </c>
      <c r="K23" s="46">
        <v>1.51</v>
      </c>
      <c r="L23" s="46">
        <v>2.4</v>
      </c>
      <c r="N23" s="46"/>
      <c r="O23" s="46">
        <v>16</v>
      </c>
      <c r="P23" s="46">
        <v>22</v>
      </c>
      <c r="Q23" s="45"/>
      <c r="R23" s="46">
        <v>16</v>
      </c>
      <c r="S23" s="46">
        <v>25</v>
      </c>
      <c r="T23" s="45"/>
      <c r="U23" s="46">
        <v>16</v>
      </c>
      <c r="V23" s="46">
        <v>27</v>
      </c>
      <c r="X23" s="46"/>
      <c r="Y23" s="46">
        <v>16</v>
      </c>
      <c r="Z23" s="46">
        <v>28</v>
      </c>
      <c r="AA23" s="45"/>
      <c r="AB23" s="46">
        <v>16</v>
      </c>
      <c r="AC23" s="46">
        <v>31</v>
      </c>
      <c r="AD23" s="45"/>
      <c r="AE23" s="46">
        <v>16</v>
      </c>
      <c r="AF23" s="46">
        <v>34</v>
      </c>
    </row>
    <row r="24" spans="1:32" ht="13.5" thickBot="1">
      <c r="A24" s="24"/>
      <c r="B24" s="40"/>
      <c r="D24" s="36"/>
      <c r="E24" s="12">
        <v>19</v>
      </c>
      <c r="G24" s="46"/>
      <c r="H24" s="46"/>
      <c r="I24" s="46">
        <v>22</v>
      </c>
      <c r="J24" s="46">
        <v>15</v>
      </c>
      <c r="K24" s="46">
        <v>1.51</v>
      </c>
      <c r="L24" s="46">
        <v>2.4</v>
      </c>
      <c r="N24" s="46"/>
      <c r="O24" s="46">
        <v>17</v>
      </c>
      <c r="P24" s="46">
        <v>23</v>
      </c>
      <c r="Q24" s="45"/>
      <c r="R24" s="46">
        <v>17</v>
      </c>
      <c r="S24" s="46">
        <v>26</v>
      </c>
      <c r="T24" s="45"/>
      <c r="U24" s="46">
        <v>17</v>
      </c>
      <c r="V24" s="46">
        <v>28</v>
      </c>
      <c r="X24" s="46"/>
      <c r="Y24" s="46">
        <v>17</v>
      </c>
      <c r="Z24" s="46">
        <v>29</v>
      </c>
      <c r="AA24" s="45"/>
      <c r="AB24" s="46">
        <v>17</v>
      </c>
      <c r="AC24" s="46">
        <v>32</v>
      </c>
      <c r="AD24" s="45"/>
      <c r="AE24" s="46">
        <v>17</v>
      </c>
      <c r="AF24" s="46">
        <v>35</v>
      </c>
    </row>
    <row r="25" spans="1:32" ht="13.5" thickBot="1">
      <c r="A25" s="24" t="s">
        <v>21</v>
      </c>
      <c r="B25" s="19" t="str">
        <f>IF($A$4="",IF($B$6&lt;5,"",IF($F$6&lt;2,"",IF($B$14="Y",VLOOKUP($B$10,$J$7:$L$52,3),VLOOKUP($B$10,$J$7:$L$52,2)))),"")</f>
        <v/>
      </c>
      <c r="D25" s="36"/>
      <c r="E25" s="12">
        <v>20</v>
      </c>
      <c r="G25" s="46"/>
      <c r="H25" s="46"/>
      <c r="I25" s="46">
        <v>23</v>
      </c>
      <c r="J25" s="46">
        <v>15</v>
      </c>
      <c r="K25" s="46">
        <v>1.51</v>
      </c>
      <c r="L25" s="46">
        <v>2.4</v>
      </c>
      <c r="N25" s="46"/>
      <c r="O25" s="46">
        <v>18</v>
      </c>
      <c r="P25" s="46">
        <v>24</v>
      </c>
      <c r="Q25" s="45"/>
      <c r="R25" s="46">
        <v>18</v>
      </c>
      <c r="S25" s="46">
        <v>26</v>
      </c>
      <c r="T25" s="45"/>
      <c r="U25" s="46">
        <v>18</v>
      </c>
      <c r="V25" s="46">
        <v>29</v>
      </c>
      <c r="X25" s="46"/>
      <c r="Y25" s="46">
        <v>18</v>
      </c>
      <c r="Z25" s="46">
        <v>29</v>
      </c>
      <c r="AA25" s="45"/>
      <c r="AB25" s="46">
        <v>18</v>
      </c>
      <c r="AC25" s="46">
        <v>33</v>
      </c>
      <c r="AD25" s="45"/>
      <c r="AE25" s="46">
        <v>18</v>
      </c>
      <c r="AF25" s="46">
        <v>36</v>
      </c>
    </row>
    <row r="26" spans="1:32">
      <c r="A26" s="26"/>
      <c r="B26" s="34"/>
      <c r="D26" s="36"/>
      <c r="E26" s="12">
        <v>21</v>
      </c>
      <c r="G26" s="57"/>
      <c r="H26" s="57"/>
      <c r="I26" s="46">
        <v>24</v>
      </c>
      <c r="J26" s="46">
        <v>15</v>
      </c>
      <c r="K26" s="46">
        <v>1.51</v>
      </c>
      <c r="L26" s="46">
        <v>2.4</v>
      </c>
      <c r="N26" s="46"/>
      <c r="O26" s="46">
        <v>19</v>
      </c>
      <c r="P26" s="46">
        <v>24</v>
      </c>
      <c r="Q26" s="45"/>
      <c r="R26" s="46">
        <v>19</v>
      </c>
      <c r="S26" s="46">
        <v>27</v>
      </c>
      <c r="T26" s="45"/>
      <c r="U26" s="46">
        <v>19</v>
      </c>
      <c r="V26" s="46">
        <v>30</v>
      </c>
      <c r="X26" s="46"/>
      <c r="Y26" s="46">
        <v>19</v>
      </c>
      <c r="Z26" s="46">
        <v>30</v>
      </c>
      <c r="AA26" s="45"/>
      <c r="AB26" s="46">
        <v>19</v>
      </c>
      <c r="AC26" s="46">
        <v>34</v>
      </c>
      <c r="AD26" s="45"/>
      <c r="AE26" s="46">
        <v>19</v>
      </c>
      <c r="AF26" s="46">
        <v>37</v>
      </c>
    </row>
    <row r="27" spans="1:32" ht="13.5" thickBot="1">
      <c r="A27" s="60" t="e">
        <f>IF($A$4="",IF($B$23="","",IF($B$23&gt;$B$25,"This H value does indicate significant heterogeneity.","This H value does not indicate significant heterogeneity.")),"")</f>
        <v>#DIV/0!</v>
      </c>
      <c r="B27" s="31"/>
      <c r="D27" s="36"/>
      <c r="E27" s="12">
        <v>22</v>
      </c>
      <c r="G27" s="57"/>
      <c r="H27" s="57"/>
      <c r="I27" s="46">
        <v>25</v>
      </c>
      <c r="J27" s="46">
        <v>15</v>
      </c>
      <c r="K27" s="46">
        <v>1.51</v>
      </c>
      <c r="L27" s="46">
        <v>2.4</v>
      </c>
      <c r="N27" s="46"/>
      <c r="O27" s="46">
        <v>20</v>
      </c>
      <c r="P27" s="46">
        <v>25</v>
      </c>
      <c r="Q27" s="45"/>
      <c r="R27" s="46">
        <v>20</v>
      </c>
      <c r="S27" s="46">
        <v>28</v>
      </c>
      <c r="T27" s="45"/>
      <c r="U27" s="46">
        <v>20</v>
      </c>
      <c r="V27" s="46">
        <v>30</v>
      </c>
      <c r="X27" s="46"/>
      <c r="Y27" s="46">
        <v>20</v>
      </c>
      <c r="Z27" s="46">
        <v>31</v>
      </c>
      <c r="AA27" s="45"/>
      <c r="AB27" s="46">
        <v>20</v>
      </c>
      <c r="AC27" s="46">
        <v>35</v>
      </c>
      <c r="AD27" s="45"/>
      <c r="AE27" s="46">
        <v>20</v>
      </c>
      <c r="AF27" s="46">
        <v>38</v>
      </c>
    </row>
    <row r="28" spans="1:32" ht="13.5" thickBot="1">
      <c r="D28" s="36"/>
      <c r="E28" s="12">
        <v>23</v>
      </c>
      <c r="G28" s="57"/>
      <c r="H28" s="57"/>
      <c r="I28" s="46">
        <v>26</v>
      </c>
      <c r="J28" s="58">
        <v>17</v>
      </c>
      <c r="K28" s="46">
        <v>1.4</v>
      </c>
      <c r="L28" s="46">
        <v>2.2000000000000002</v>
      </c>
      <c r="N28" s="46"/>
      <c r="O28" s="46">
        <v>21</v>
      </c>
      <c r="P28" s="46">
        <v>25</v>
      </c>
      <c r="Q28" s="45"/>
      <c r="R28" s="46">
        <v>21</v>
      </c>
      <c r="S28" s="46">
        <v>28</v>
      </c>
      <c r="T28" s="45"/>
      <c r="U28" s="46">
        <v>21</v>
      </c>
      <c r="V28" s="46">
        <v>31</v>
      </c>
      <c r="X28" s="46"/>
      <c r="Y28" s="46">
        <v>21</v>
      </c>
      <c r="Z28" s="46">
        <v>32</v>
      </c>
      <c r="AA28" s="45"/>
      <c r="AB28" s="46">
        <v>21</v>
      </c>
      <c r="AC28" s="46">
        <v>36</v>
      </c>
      <c r="AD28" s="45"/>
      <c r="AE28" s="46">
        <v>21</v>
      </c>
      <c r="AF28" s="46">
        <v>39</v>
      </c>
    </row>
    <row r="29" spans="1:32" ht="13.5" thickBot="1">
      <c r="A29" s="23" t="s">
        <v>26</v>
      </c>
      <c r="B29" s="40"/>
      <c r="D29" s="36"/>
      <c r="E29" s="12">
        <v>24</v>
      </c>
      <c r="G29" s="45"/>
      <c r="H29" s="45"/>
      <c r="I29" s="46">
        <v>27</v>
      </c>
      <c r="J29" s="58">
        <v>17</v>
      </c>
      <c r="K29" s="46">
        <v>1.4</v>
      </c>
      <c r="L29" s="46">
        <v>2.2000000000000002</v>
      </c>
      <c r="N29" s="46"/>
      <c r="O29" s="46">
        <v>22</v>
      </c>
      <c r="P29" s="46">
        <v>26</v>
      </c>
      <c r="Q29" s="45"/>
      <c r="R29" s="46">
        <v>22</v>
      </c>
      <c r="S29" s="46">
        <v>29</v>
      </c>
      <c r="T29" s="45"/>
      <c r="U29" s="46">
        <v>22</v>
      </c>
      <c r="V29" s="46">
        <v>32</v>
      </c>
      <c r="X29" s="46"/>
      <c r="Y29" s="46">
        <v>22</v>
      </c>
      <c r="Z29" s="46">
        <v>33</v>
      </c>
      <c r="AA29" s="45"/>
      <c r="AB29" s="46">
        <v>22</v>
      </c>
      <c r="AC29" s="46">
        <v>36</v>
      </c>
      <c r="AD29" s="45"/>
      <c r="AE29" s="46">
        <v>22</v>
      </c>
      <c r="AF29" s="46">
        <v>40</v>
      </c>
    </row>
    <row r="30" spans="1:32" ht="13.5" thickBot="1">
      <c r="A30" s="24" t="s">
        <v>8</v>
      </c>
      <c r="B30" s="15" t="str">
        <f>IF($A$4="",IF($B$6&lt;5,"",MAX($D$6:$D$105)-MIN($D$6:$D$105)),"")</f>
        <v/>
      </c>
      <c r="D30" s="36"/>
      <c r="E30" s="12">
        <v>25</v>
      </c>
      <c r="G30" s="45"/>
      <c r="H30" s="45"/>
      <c r="I30" s="46">
        <v>28</v>
      </c>
      <c r="J30" s="58">
        <v>17</v>
      </c>
      <c r="K30" s="46">
        <v>1.4</v>
      </c>
      <c r="L30" s="46">
        <v>2.2000000000000002</v>
      </c>
      <c r="N30" s="46"/>
      <c r="O30" s="46">
        <v>23</v>
      </c>
      <c r="P30" s="46">
        <v>27</v>
      </c>
      <c r="Q30" s="45"/>
      <c r="R30" s="46">
        <v>23</v>
      </c>
      <c r="S30" s="46">
        <v>30</v>
      </c>
      <c r="T30" s="45"/>
      <c r="U30" s="46">
        <v>23</v>
      </c>
      <c r="V30" s="46">
        <v>33</v>
      </c>
      <c r="X30" s="46"/>
      <c r="Y30" s="46">
        <v>23</v>
      </c>
      <c r="Z30" s="46">
        <v>33</v>
      </c>
      <c r="AA30" s="45"/>
      <c r="AB30" s="46">
        <v>23</v>
      </c>
      <c r="AC30" s="46">
        <v>37</v>
      </c>
      <c r="AD30" s="45"/>
      <c r="AE30" s="46">
        <v>23</v>
      </c>
      <c r="AF30" s="46">
        <v>41</v>
      </c>
    </row>
    <row r="31" spans="1:32" ht="13.5" thickBot="1">
      <c r="A31" s="32"/>
      <c r="B31" s="40"/>
      <c r="D31" s="36"/>
      <c r="E31" s="12">
        <v>26</v>
      </c>
      <c r="G31" s="45"/>
      <c r="H31" s="45"/>
      <c r="I31" s="46">
        <v>29</v>
      </c>
      <c r="J31" s="58">
        <v>17</v>
      </c>
      <c r="K31" s="46">
        <v>1.4</v>
      </c>
      <c r="L31" s="46">
        <v>2.2000000000000002</v>
      </c>
      <c r="N31" s="46"/>
      <c r="O31" s="46">
        <v>24</v>
      </c>
      <c r="P31" s="46">
        <v>27</v>
      </c>
      <c r="Q31" s="45"/>
      <c r="R31" s="46">
        <v>24</v>
      </c>
      <c r="S31" s="46">
        <v>30</v>
      </c>
      <c r="T31" s="45"/>
      <c r="U31" s="46">
        <v>24</v>
      </c>
      <c r="V31" s="46">
        <v>33</v>
      </c>
      <c r="X31" s="46"/>
      <c r="Y31" s="46">
        <v>24</v>
      </c>
      <c r="Z31" s="46">
        <v>34</v>
      </c>
      <c r="AA31" s="45"/>
      <c r="AB31" s="46">
        <v>24</v>
      </c>
      <c r="AC31" s="46">
        <v>38</v>
      </c>
      <c r="AD31" s="45"/>
      <c r="AE31" s="46">
        <v>24</v>
      </c>
      <c r="AF31" s="46">
        <v>42</v>
      </c>
    </row>
    <row r="32" spans="1:32" ht="13.5" thickBot="1">
      <c r="A32" s="24" t="s">
        <v>27</v>
      </c>
      <c r="B32" s="19" t="e">
        <f>IF($A$4="",IF($B$14="Y",IF($B$10&lt;10,VLOOKUP($B$16,$Y$7:$Z$145,2),IF($B$10&lt;20,VLOOKUP($B$16,$AB$7:$AC$145,2),VLOOKUP($B$16,$AE$7:$AF$145,2))),IF($B$10&lt;10,VLOOKUP($B$16,$O$7:$P$145,2),IF($B$10&lt;20,VLOOKUP($B$16,$R$7:$S$145,2),VLOOKUP($B$16,$U$7:$V$145,2)))),"")</f>
        <v>#N/A</v>
      </c>
      <c r="D32" s="36"/>
      <c r="E32" s="12">
        <v>27</v>
      </c>
      <c r="G32" s="45"/>
      <c r="H32" s="45"/>
      <c r="I32" s="46">
        <v>30</v>
      </c>
      <c r="J32" s="58">
        <v>17</v>
      </c>
      <c r="K32" s="46">
        <v>1.4</v>
      </c>
      <c r="L32" s="46">
        <v>2.2000000000000002</v>
      </c>
      <c r="N32" s="46"/>
      <c r="O32" s="46">
        <v>25</v>
      </c>
      <c r="P32" s="46">
        <v>28</v>
      </c>
      <c r="Q32" s="45"/>
      <c r="R32" s="46">
        <v>25</v>
      </c>
      <c r="S32" s="46">
        <v>31</v>
      </c>
      <c r="T32" s="45"/>
      <c r="U32" s="46">
        <v>25</v>
      </c>
      <c r="V32" s="46">
        <v>34</v>
      </c>
      <c r="X32" s="46"/>
      <c r="Y32" s="46">
        <v>25</v>
      </c>
      <c r="Z32" s="46">
        <v>35</v>
      </c>
      <c r="AA32" s="45"/>
      <c r="AB32" s="46">
        <v>25</v>
      </c>
      <c r="AC32" s="46">
        <v>39</v>
      </c>
      <c r="AD32" s="45"/>
      <c r="AE32" s="46">
        <v>25</v>
      </c>
      <c r="AF32" s="46">
        <v>42</v>
      </c>
    </row>
    <row r="33" spans="1:32">
      <c r="A33" s="33"/>
      <c r="B33" s="34"/>
      <c r="D33" s="36"/>
      <c r="E33" s="12">
        <v>28</v>
      </c>
      <c r="G33" s="45"/>
      <c r="H33" s="45"/>
      <c r="I33" s="46">
        <v>31</v>
      </c>
      <c r="J33" s="58">
        <v>17</v>
      </c>
      <c r="K33" s="46">
        <v>1.4</v>
      </c>
      <c r="L33" s="46">
        <v>2.2000000000000002</v>
      </c>
      <c r="N33" s="46"/>
      <c r="O33" s="46">
        <v>26</v>
      </c>
      <c r="P33" s="46">
        <v>28</v>
      </c>
      <c r="Q33" s="45"/>
      <c r="R33" s="46">
        <v>26</v>
      </c>
      <c r="S33" s="46">
        <v>32</v>
      </c>
      <c r="T33" s="45"/>
      <c r="U33" s="46">
        <v>26</v>
      </c>
      <c r="V33" s="46">
        <v>35</v>
      </c>
      <c r="X33" s="46"/>
      <c r="Y33" s="46">
        <v>26</v>
      </c>
      <c r="Z33" s="46">
        <v>35</v>
      </c>
      <c r="AA33" s="45"/>
      <c r="AB33" s="46">
        <v>26</v>
      </c>
      <c r="AC33" s="46">
        <v>40</v>
      </c>
      <c r="AD33" s="45"/>
      <c r="AE33" s="46">
        <v>26</v>
      </c>
      <c r="AF33" s="46">
        <v>43</v>
      </c>
    </row>
    <row r="34" spans="1:32" ht="13.5" thickBot="1">
      <c r="A34" s="60" t="e">
        <f>IF($A$4="",IF($B$32="","",IF($B$32&lt;$B$30,"This R value does indicate significant heterogeneity.","This R value does not indicate significant heterogeneity.")),"")</f>
        <v>#N/A</v>
      </c>
      <c r="B34" s="31"/>
      <c r="D34" s="36"/>
      <c r="E34" s="12">
        <v>29</v>
      </c>
      <c r="G34" s="45"/>
      <c r="H34" s="45"/>
      <c r="I34" s="46">
        <v>32</v>
      </c>
      <c r="J34" s="58">
        <v>17</v>
      </c>
      <c r="K34" s="46">
        <v>1.4</v>
      </c>
      <c r="L34" s="46">
        <v>2.2000000000000002</v>
      </c>
      <c r="N34" s="46"/>
      <c r="O34" s="46">
        <v>27</v>
      </c>
      <c r="P34" s="46">
        <v>29</v>
      </c>
      <c r="Q34" s="45"/>
      <c r="R34" s="46">
        <v>27</v>
      </c>
      <c r="S34" s="46">
        <v>32</v>
      </c>
      <c r="T34" s="45"/>
      <c r="U34" s="46">
        <v>27</v>
      </c>
      <c r="V34" s="46">
        <v>35</v>
      </c>
      <c r="X34" s="46"/>
      <c r="Y34" s="46">
        <v>27</v>
      </c>
      <c r="Z34" s="46">
        <v>36</v>
      </c>
      <c r="AA34" s="45"/>
      <c r="AB34" s="46">
        <v>27</v>
      </c>
      <c r="AC34" s="46">
        <v>40</v>
      </c>
      <c r="AD34" s="45"/>
      <c r="AE34" s="46">
        <v>27</v>
      </c>
      <c r="AF34" s="46">
        <v>44</v>
      </c>
    </row>
    <row r="35" spans="1:32">
      <c r="D35" s="36"/>
      <c r="E35" s="12">
        <v>30</v>
      </c>
      <c r="G35" s="45"/>
      <c r="H35" s="45"/>
      <c r="I35" s="46">
        <v>33</v>
      </c>
      <c r="J35" s="58">
        <v>17</v>
      </c>
      <c r="K35" s="46">
        <v>1.4</v>
      </c>
      <c r="L35" s="46">
        <v>2.2000000000000002</v>
      </c>
      <c r="N35" s="46"/>
      <c r="O35" s="46">
        <v>28</v>
      </c>
      <c r="P35" s="46">
        <v>29</v>
      </c>
      <c r="Q35" s="45"/>
      <c r="R35" s="46">
        <v>28</v>
      </c>
      <c r="S35" s="46">
        <v>33</v>
      </c>
      <c r="T35" s="45"/>
      <c r="U35" s="46">
        <v>28</v>
      </c>
      <c r="V35" s="46">
        <v>36</v>
      </c>
      <c r="X35" s="46"/>
      <c r="Y35" s="46">
        <v>28</v>
      </c>
      <c r="Z35" s="46">
        <v>37</v>
      </c>
      <c r="AA35" s="45"/>
      <c r="AB35" s="46">
        <v>28</v>
      </c>
      <c r="AC35" s="46">
        <v>41</v>
      </c>
      <c r="AD35" s="45"/>
      <c r="AE35" s="46">
        <v>28</v>
      </c>
      <c r="AF35" s="46">
        <v>45</v>
      </c>
    </row>
    <row r="36" spans="1:32" ht="13.5" thickBot="1">
      <c r="D36" s="36"/>
      <c r="E36" s="12">
        <v>31</v>
      </c>
      <c r="G36" s="45"/>
      <c r="H36" s="45"/>
      <c r="I36" s="46">
        <v>34</v>
      </c>
      <c r="J36" s="58">
        <v>17</v>
      </c>
      <c r="K36" s="46">
        <v>1.4</v>
      </c>
      <c r="L36" s="46">
        <v>2.2000000000000002</v>
      </c>
      <c r="N36" s="46"/>
      <c r="O36" s="46">
        <v>29</v>
      </c>
      <c r="P36" s="46">
        <v>30</v>
      </c>
      <c r="Q36" s="45"/>
      <c r="R36" s="46">
        <v>29</v>
      </c>
      <c r="S36" s="46">
        <v>33</v>
      </c>
      <c r="T36" s="45"/>
      <c r="U36" s="46">
        <v>29</v>
      </c>
      <c r="V36" s="46">
        <v>37</v>
      </c>
      <c r="X36" s="46"/>
      <c r="Y36" s="46">
        <v>29</v>
      </c>
      <c r="Z36" s="46">
        <v>37</v>
      </c>
      <c r="AA36" s="45"/>
      <c r="AB36" s="46">
        <v>29</v>
      </c>
      <c r="AC36" s="46">
        <v>42</v>
      </c>
      <c r="AD36" s="45"/>
      <c r="AE36" s="46">
        <v>29</v>
      </c>
      <c r="AF36" s="46">
        <v>46</v>
      </c>
    </row>
    <row r="37" spans="1:32" ht="13.5" thickBot="1">
      <c r="A37" s="17" t="s">
        <v>0</v>
      </c>
      <c r="D37" s="36"/>
      <c r="E37" s="12">
        <v>32</v>
      </c>
      <c r="G37" s="45"/>
      <c r="H37" s="45"/>
      <c r="I37" s="46">
        <v>35</v>
      </c>
      <c r="J37" s="58">
        <v>17</v>
      </c>
      <c r="K37" s="46">
        <v>1.4</v>
      </c>
      <c r="L37" s="46">
        <v>2.2000000000000002</v>
      </c>
      <c r="N37" s="46"/>
      <c r="O37" s="46">
        <v>30</v>
      </c>
      <c r="P37" s="46">
        <v>30</v>
      </c>
      <c r="Q37" s="45"/>
      <c r="R37" s="46">
        <v>30</v>
      </c>
      <c r="S37" s="46">
        <v>34</v>
      </c>
      <c r="T37" s="45"/>
      <c r="U37" s="46">
        <v>30</v>
      </c>
      <c r="V37" s="46">
        <v>37</v>
      </c>
      <c r="X37" s="46"/>
      <c r="Y37" s="46">
        <v>30</v>
      </c>
      <c r="Z37" s="46">
        <v>38</v>
      </c>
      <c r="AA37" s="45"/>
      <c r="AB37" s="46">
        <v>30</v>
      </c>
      <c r="AC37" s="46">
        <v>42</v>
      </c>
      <c r="AD37" s="45"/>
      <c r="AE37" s="46">
        <v>30</v>
      </c>
      <c r="AF37" s="46">
        <v>46</v>
      </c>
    </row>
    <row r="38" spans="1:32">
      <c r="D38" s="36"/>
      <c r="E38" s="12">
        <v>33</v>
      </c>
      <c r="G38" s="45"/>
      <c r="H38" s="45"/>
      <c r="I38" s="46">
        <v>36</v>
      </c>
      <c r="J38" s="58">
        <v>18</v>
      </c>
      <c r="K38" s="46">
        <v>1.36</v>
      </c>
      <c r="L38" s="46">
        <v>2.13</v>
      </c>
      <c r="N38" s="46"/>
      <c r="O38" s="46">
        <v>31</v>
      </c>
      <c r="P38" s="46">
        <v>31</v>
      </c>
      <c r="Q38" s="45"/>
      <c r="R38" s="46">
        <v>31</v>
      </c>
      <c r="S38" s="46">
        <v>34</v>
      </c>
      <c r="T38" s="45"/>
      <c r="U38" s="46">
        <v>31</v>
      </c>
      <c r="V38" s="46">
        <v>38</v>
      </c>
      <c r="X38" s="46"/>
      <c r="Y38" s="46">
        <v>31</v>
      </c>
      <c r="Z38" s="46">
        <v>38</v>
      </c>
      <c r="AA38" s="45"/>
      <c r="AB38" s="46">
        <v>31</v>
      </c>
      <c r="AC38" s="46">
        <v>43</v>
      </c>
      <c r="AD38" s="45"/>
      <c r="AE38" s="46">
        <v>31</v>
      </c>
      <c r="AF38" s="46">
        <v>47</v>
      </c>
    </row>
    <row r="39" spans="1:32">
      <c r="D39" s="36"/>
      <c r="E39" s="12">
        <v>34</v>
      </c>
      <c r="G39" s="45"/>
      <c r="H39" s="45"/>
      <c r="I39" s="46">
        <v>37</v>
      </c>
      <c r="J39" s="58">
        <v>18</v>
      </c>
      <c r="K39" s="46">
        <v>1.36</v>
      </c>
      <c r="L39" s="46">
        <v>2.13</v>
      </c>
      <c r="N39" s="46"/>
      <c r="O39" s="46">
        <v>32</v>
      </c>
      <c r="P39" s="46">
        <v>31</v>
      </c>
      <c r="Q39" s="45"/>
      <c r="R39" s="46">
        <v>32</v>
      </c>
      <c r="S39" s="46">
        <v>35</v>
      </c>
      <c r="T39" s="45"/>
      <c r="U39" s="46">
        <v>32</v>
      </c>
      <c r="V39" s="46">
        <v>38</v>
      </c>
      <c r="X39" s="46"/>
      <c r="Y39" s="46">
        <v>32</v>
      </c>
      <c r="Z39" s="46">
        <v>39</v>
      </c>
      <c r="AA39" s="45"/>
      <c r="AB39" s="46">
        <v>32</v>
      </c>
      <c r="AC39" s="46">
        <v>44</v>
      </c>
      <c r="AD39" s="45"/>
      <c r="AE39" s="46">
        <v>32</v>
      </c>
      <c r="AF39" s="46">
        <v>48</v>
      </c>
    </row>
    <row r="40" spans="1:32">
      <c r="D40" s="36"/>
      <c r="E40" s="12">
        <v>35</v>
      </c>
      <c r="G40" s="45"/>
      <c r="H40" s="45"/>
      <c r="I40" s="46">
        <v>38</v>
      </c>
      <c r="J40" s="58">
        <v>18</v>
      </c>
      <c r="K40" s="46">
        <v>1.36</v>
      </c>
      <c r="L40" s="46">
        <v>2.13</v>
      </c>
      <c r="N40" s="46"/>
      <c r="O40" s="46">
        <v>33</v>
      </c>
      <c r="P40" s="46">
        <v>32</v>
      </c>
      <c r="Q40" s="45"/>
      <c r="R40" s="46">
        <v>33</v>
      </c>
      <c r="S40" s="46">
        <v>36</v>
      </c>
      <c r="T40" s="45"/>
      <c r="U40" s="46">
        <v>33</v>
      </c>
      <c r="V40" s="46">
        <v>39</v>
      </c>
      <c r="X40" s="46"/>
      <c r="Y40" s="46">
        <v>33</v>
      </c>
      <c r="Z40" s="46">
        <v>40</v>
      </c>
      <c r="AA40" s="45"/>
      <c r="AB40" s="46">
        <v>33</v>
      </c>
      <c r="AC40" s="46">
        <v>44</v>
      </c>
      <c r="AD40" s="45"/>
      <c r="AE40" s="46">
        <v>33</v>
      </c>
      <c r="AF40" s="46">
        <v>49</v>
      </c>
    </row>
    <row r="41" spans="1:32">
      <c r="D41" s="36"/>
      <c r="E41" s="12">
        <v>36</v>
      </c>
      <c r="G41" s="45"/>
      <c r="H41" s="45"/>
      <c r="I41" s="46">
        <v>39</v>
      </c>
      <c r="J41" s="58">
        <v>18</v>
      </c>
      <c r="K41" s="46">
        <v>1.36</v>
      </c>
      <c r="L41" s="46">
        <v>2.13</v>
      </c>
      <c r="N41" s="46"/>
      <c r="O41" s="46">
        <v>34</v>
      </c>
      <c r="P41" s="46">
        <v>32</v>
      </c>
      <c r="Q41" s="45"/>
      <c r="R41" s="46">
        <v>34</v>
      </c>
      <c r="S41" s="46">
        <v>36</v>
      </c>
      <c r="T41" s="45"/>
      <c r="U41" s="46">
        <v>34</v>
      </c>
      <c r="V41" s="46">
        <v>39</v>
      </c>
      <c r="X41" s="46"/>
      <c r="Y41" s="46">
        <v>34</v>
      </c>
      <c r="Z41" s="46">
        <v>40</v>
      </c>
      <c r="AA41" s="45"/>
      <c r="AB41" s="46">
        <v>34</v>
      </c>
      <c r="AC41" s="46">
        <v>45</v>
      </c>
      <c r="AD41" s="45"/>
      <c r="AE41" s="46">
        <v>34</v>
      </c>
      <c r="AF41" s="46">
        <v>49</v>
      </c>
    </row>
    <row r="42" spans="1:32">
      <c r="D42" s="36"/>
      <c r="E42" s="12">
        <v>37</v>
      </c>
      <c r="G42" s="45"/>
      <c r="H42" s="45"/>
      <c r="I42" s="46">
        <v>40</v>
      </c>
      <c r="J42" s="58">
        <v>18</v>
      </c>
      <c r="K42" s="46">
        <v>1.36</v>
      </c>
      <c r="L42" s="46">
        <v>2.13</v>
      </c>
      <c r="N42" s="46"/>
      <c r="O42" s="46">
        <v>35</v>
      </c>
      <c r="P42" s="46">
        <v>33</v>
      </c>
      <c r="Q42" s="45"/>
      <c r="R42" s="46">
        <v>35</v>
      </c>
      <c r="S42" s="46">
        <v>37</v>
      </c>
      <c r="T42" s="45"/>
      <c r="U42" s="46">
        <v>35</v>
      </c>
      <c r="V42" s="46">
        <v>40</v>
      </c>
      <c r="X42" s="46"/>
      <c r="Y42" s="46">
        <v>35</v>
      </c>
      <c r="Z42" s="46">
        <v>41</v>
      </c>
      <c r="AA42" s="45"/>
      <c r="AB42" s="46">
        <v>35</v>
      </c>
      <c r="AC42" s="46">
        <v>46</v>
      </c>
      <c r="AD42" s="45"/>
      <c r="AE42" s="46">
        <v>35</v>
      </c>
      <c r="AF42" s="46">
        <v>50</v>
      </c>
    </row>
    <row r="43" spans="1:32">
      <c r="D43" s="36"/>
      <c r="E43" s="12">
        <v>38</v>
      </c>
      <c r="G43" s="45"/>
      <c r="H43" s="45"/>
      <c r="I43" s="46">
        <v>41</v>
      </c>
      <c r="J43" s="58">
        <v>18</v>
      </c>
      <c r="K43" s="46">
        <v>1.36</v>
      </c>
      <c r="L43" s="46">
        <v>2.13</v>
      </c>
      <c r="N43" s="46"/>
      <c r="O43" s="46">
        <v>36</v>
      </c>
      <c r="P43" s="46">
        <v>33</v>
      </c>
      <c r="Q43" s="45"/>
      <c r="R43" s="46">
        <v>36</v>
      </c>
      <c r="S43" s="46">
        <v>37</v>
      </c>
      <c r="T43" s="45"/>
      <c r="U43" s="46">
        <v>36</v>
      </c>
      <c r="V43" s="46">
        <v>41</v>
      </c>
      <c r="X43" s="46"/>
      <c r="Y43" s="46">
        <v>36</v>
      </c>
      <c r="Z43" s="46">
        <v>41</v>
      </c>
      <c r="AA43" s="45"/>
      <c r="AB43" s="46">
        <v>36</v>
      </c>
      <c r="AC43" s="46">
        <v>46</v>
      </c>
      <c r="AD43" s="45"/>
      <c r="AE43" s="46">
        <v>36</v>
      </c>
      <c r="AF43" s="46">
        <v>51</v>
      </c>
    </row>
    <row r="44" spans="1:32">
      <c r="D44" s="36"/>
      <c r="E44" s="12">
        <v>39</v>
      </c>
      <c r="G44" s="45"/>
      <c r="H44" s="45"/>
      <c r="I44" s="46">
        <v>42</v>
      </c>
      <c r="J44" s="58">
        <v>18</v>
      </c>
      <c r="K44" s="46">
        <v>1.36</v>
      </c>
      <c r="L44" s="46">
        <v>2.13</v>
      </c>
      <c r="N44" s="46"/>
      <c r="O44" s="46">
        <v>37</v>
      </c>
      <c r="P44" s="46">
        <v>34</v>
      </c>
      <c r="Q44" s="45"/>
      <c r="R44" s="46">
        <v>37</v>
      </c>
      <c r="S44" s="46">
        <v>38</v>
      </c>
      <c r="T44" s="45"/>
      <c r="U44" s="46">
        <v>37</v>
      </c>
      <c r="V44" s="46">
        <v>41</v>
      </c>
      <c r="X44" s="46"/>
      <c r="Y44" s="46">
        <v>37</v>
      </c>
      <c r="Z44" s="46">
        <v>42</v>
      </c>
      <c r="AA44" s="45"/>
      <c r="AB44" s="46">
        <v>37</v>
      </c>
      <c r="AC44" s="46">
        <v>47</v>
      </c>
      <c r="AD44" s="45"/>
      <c r="AE44" s="46">
        <v>37</v>
      </c>
      <c r="AF44" s="46">
        <v>51</v>
      </c>
    </row>
    <row r="45" spans="1:32">
      <c r="D45" s="36"/>
      <c r="E45" s="12">
        <v>40</v>
      </c>
      <c r="G45" s="45"/>
      <c r="H45" s="45"/>
      <c r="I45" s="46">
        <v>43</v>
      </c>
      <c r="J45" s="58">
        <v>18</v>
      </c>
      <c r="K45" s="46">
        <v>1.36</v>
      </c>
      <c r="L45" s="46">
        <v>2.13</v>
      </c>
      <c r="N45" s="46"/>
      <c r="O45" s="46">
        <v>38</v>
      </c>
      <c r="P45" s="46">
        <v>34</v>
      </c>
      <c r="Q45" s="45"/>
      <c r="R45" s="46">
        <v>38</v>
      </c>
      <c r="S45" s="46">
        <v>38</v>
      </c>
      <c r="T45" s="45"/>
      <c r="U45" s="46">
        <v>38</v>
      </c>
      <c r="V45" s="46">
        <v>42</v>
      </c>
      <c r="X45" s="46"/>
      <c r="Y45" s="46">
        <v>38</v>
      </c>
      <c r="Z45" s="46">
        <v>43</v>
      </c>
      <c r="AA45" s="45"/>
      <c r="AB45" s="46">
        <v>38</v>
      </c>
      <c r="AC45" s="46">
        <v>48</v>
      </c>
      <c r="AD45" s="45"/>
      <c r="AE45" s="46">
        <v>38</v>
      </c>
      <c r="AF45" s="46">
        <v>52</v>
      </c>
    </row>
    <row r="46" spans="1:32">
      <c r="D46" s="36"/>
      <c r="E46" s="12">
        <v>41</v>
      </c>
      <c r="G46" s="45"/>
      <c r="H46" s="45"/>
      <c r="I46" s="46">
        <v>44</v>
      </c>
      <c r="J46" s="58">
        <v>18</v>
      </c>
      <c r="K46" s="46">
        <v>1.36</v>
      </c>
      <c r="L46" s="46">
        <v>2.13</v>
      </c>
      <c r="N46" s="46"/>
      <c r="O46" s="46">
        <v>39</v>
      </c>
      <c r="P46" s="46">
        <v>34</v>
      </c>
      <c r="Q46" s="45"/>
      <c r="R46" s="46">
        <v>39</v>
      </c>
      <c r="S46" s="46">
        <v>39</v>
      </c>
      <c r="T46" s="45"/>
      <c r="U46" s="46">
        <v>39</v>
      </c>
      <c r="V46" s="46">
        <v>42</v>
      </c>
      <c r="X46" s="46"/>
      <c r="Y46" s="46">
        <v>39</v>
      </c>
      <c r="Z46" s="46">
        <v>43</v>
      </c>
      <c r="AA46" s="45"/>
      <c r="AB46" s="46">
        <v>39</v>
      </c>
      <c r="AC46" s="46">
        <v>48</v>
      </c>
      <c r="AD46" s="45"/>
      <c r="AE46" s="46">
        <v>39</v>
      </c>
      <c r="AF46" s="46">
        <v>53</v>
      </c>
    </row>
    <row r="47" spans="1:32">
      <c r="D47" s="36"/>
      <c r="E47" s="12">
        <v>42</v>
      </c>
      <c r="G47" s="45"/>
      <c r="H47" s="45"/>
      <c r="I47" s="46">
        <v>45</v>
      </c>
      <c r="J47" s="58">
        <v>18</v>
      </c>
      <c r="K47" s="46">
        <v>1.36</v>
      </c>
      <c r="L47" s="46">
        <v>2.13</v>
      </c>
      <c r="N47" s="46"/>
      <c r="O47" s="46">
        <v>40</v>
      </c>
      <c r="P47" s="46">
        <v>35</v>
      </c>
      <c r="Q47" s="45"/>
      <c r="R47" s="46">
        <v>40</v>
      </c>
      <c r="S47" s="46">
        <v>39</v>
      </c>
      <c r="T47" s="45"/>
      <c r="U47" s="46">
        <v>40</v>
      </c>
      <c r="V47" s="46">
        <v>43</v>
      </c>
      <c r="X47" s="46"/>
      <c r="Y47" s="46">
        <v>40</v>
      </c>
      <c r="Z47" s="46">
        <v>44</v>
      </c>
      <c r="AA47" s="45"/>
      <c r="AB47" s="46">
        <v>40</v>
      </c>
      <c r="AC47" s="46">
        <v>49</v>
      </c>
      <c r="AD47" s="45"/>
      <c r="AE47" s="46">
        <v>40</v>
      </c>
      <c r="AF47" s="46">
        <v>54</v>
      </c>
    </row>
    <row r="48" spans="1:32">
      <c r="D48" s="36"/>
      <c r="E48" s="12">
        <v>43</v>
      </c>
      <c r="G48" s="45"/>
      <c r="H48" s="45"/>
      <c r="I48" s="46">
        <v>46</v>
      </c>
      <c r="J48" s="58">
        <v>18</v>
      </c>
      <c r="K48" s="46">
        <v>1.36</v>
      </c>
      <c r="L48" s="46">
        <v>2.13</v>
      </c>
      <c r="N48" s="46"/>
      <c r="O48" s="46">
        <v>41</v>
      </c>
      <c r="P48" s="46">
        <v>35</v>
      </c>
      <c r="Q48" s="45"/>
      <c r="R48" s="46">
        <v>41</v>
      </c>
      <c r="S48" s="46">
        <v>40</v>
      </c>
      <c r="T48" s="45"/>
      <c r="U48" s="46">
        <v>41</v>
      </c>
      <c r="V48" s="46">
        <v>43</v>
      </c>
      <c r="X48" s="46"/>
      <c r="Y48" s="46">
        <v>41</v>
      </c>
      <c r="Z48" s="46">
        <v>44</v>
      </c>
      <c r="AA48" s="45"/>
      <c r="AB48" s="46">
        <v>41</v>
      </c>
      <c r="AC48" s="46">
        <v>50</v>
      </c>
      <c r="AD48" s="45"/>
      <c r="AE48" s="46">
        <v>41</v>
      </c>
      <c r="AF48" s="46">
        <v>54</v>
      </c>
    </row>
    <row r="49" spans="4:32">
      <c r="D49" s="36"/>
      <c r="E49" s="12">
        <v>44</v>
      </c>
      <c r="G49" s="45"/>
      <c r="H49" s="45"/>
      <c r="I49" s="46">
        <v>47</v>
      </c>
      <c r="J49" s="58">
        <v>18</v>
      </c>
      <c r="K49" s="46">
        <v>1.36</v>
      </c>
      <c r="L49" s="46">
        <v>2.13</v>
      </c>
      <c r="N49" s="46"/>
      <c r="O49" s="46">
        <v>42</v>
      </c>
      <c r="P49" s="46">
        <v>36</v>
      </c>
      <c r="Q49" s="45"/>
      <c r="R49" s="46">
        <v>42</v>
      </c>
      <c r="S49" s="46">
        <v>40</v>
      </c>
      <c r="T49" s="45"/>
      <c r="U49" s="46">
        <v>42</v>
      </c>
      <c r="V49" s="46">
        <v>44</v>
      </c>
      <c r="X49" s="46"/>
      <c r="Y49" s="46">
        <v>42</v>
      </c>
      <c r="Z49" s="46">
        <v>45</v>
      </c>
      <c r="AA49" s="45"/>
      <c r="AB49" s="46">
        <v>42</v>
      </c>
      <c r="AC49" s="46">
        <v>50</v>
      </c>
      <c r="AD49" s="45"/>
      <c r="AE49" s="46">
        <v>42</v>
      </c>
      <c r="AF49" s="46">
        <v>55</v>
      </c>
    </row>
    <row r="50" spans="4:32">
      <c r="D50" s="36"/>
      <c r="E50" s="12">
        <v>45</v>
      </c>
      <c r="G50" s="45"/>
      <c r="H50" s="45"/>
      <c r="I50" s="46">
        <v>48</v>
      </c>
      <c r="J50" s="58">
        <v>18</v>
      </c>
      <c r="K50" s="46">
        <v>1.36</v>
      </c>
      <c r="L50" s="46">
        <v>2.13</v>
      </c>
      <c r="N50" s="46"/>
      <c r="O50" s="46">
        <v>43</v>
      </c>
      <c r="P50" s="46">
        <v>36</v>
      </c>
      <c r="Q50" s="45"/>
      <c r="R50" s="46">
        <v>43</v>
      </c>
      <c r="S50" s="46">
        <v>41</v>
      </c>
      <c r="T50" s="45"/>
      <c r="U50" s="46">
        <v>43</v>
      </c>
      <c r="V50" s="46">
        <v>44</v>
      </c>
      <c r="X50" s="46"/>
      <c r="Y50" s="46">
        <v>43</v>
      </c>
      <c r="Z50" s="46">
        <v>45</v>
      </c>
      <c r="AA50" s="45"/>
      <c r="AB50" s="46">
        <v>43</v>
      </c>
      <c r="AC50" s="46">
        <v>51</v>
      </c>
      <c r="AD50" s="45"/>
      <c r="AE50" s="46">
        <v>43</v>
      </c>
      <c r="AF50" s="46">
        <v>55</v>
      </c>
    </row>
    <row r="51" spans="4:32">
      <c r="D51" s="36"/>
      <c r="E51" s="12">
        <v>46</v>
      </c>
      <c r="G51" s="45"/>
      <c r="H51" s="45"/>
      <c r="I51" s="46">
        <v>49</v>
      </c>
      <c r="J51" s="58">
        <v>18</v>
      </c>
      <c r="K51" s="46">
        <v>1.36</v>
      </c>
      <c r="L51" s="46">
        <v>2.13</v>
      </c>
      <c r="N51" s="46"/>
      <c r="O51" s="46">
        <v>44</v>
      </c>
      <c r="P51" s="46">
        <v>37</v>
      </c>
      <c r="Q51" s="45"/>
      <c r="R51" s="46">
        <v>44</v>
      </c>
      <c r="S51" s="46">
        <v>41</v>
      </c>
      <c r="T51" s="45"/>
      <c r="U51" s="46">
        <v>44</v>
      </c>
      <c r="V51" s="46">
        <v>45</v>
      </c>
      <c r="X51" s="46"/>
      <c r="Y51" s="46">
        <v>44</v>
      </c>
      <c r="Z51" s="46">
        <v>46</v>
      </c>
      <c r="AA51" s="45"/>
      <c r="AB51" s="46">
        <v>44</v>
      </c>
      <c r="AC51" s="46">
        <v>51</v>
      </c>
      <c r="AD51" s="45"/>
      <c r="AE51" s="46">
        <v>44</v>
      </c>
      <c r="AF51" s="46">
        <v>56</v>
      </c>
    </row>
    <row r="52" spans="4:32">
      <c r="D52" s="36"/>
      <c r="E52" s="12">
        <v>47</v>
      </c>
      <c r="G52" s="45"/>
      <c r="H52" s="45"/>
      <c r="I52" s="46">
        <v>50</v>
      </c>
      <c r="J52" s="58">
        <v>20</v>
      </c>
      <c r="K52" s="46">
        <v>1.26</v>
      </c>
      <c r="L52" s="46">
        <v>2</v>
      </c>
      <c r="N52" s="46"/>
      <c r="O52" s="46">
        <v>45</v>
      </c>
      <c r="P52" s="46">
        <v>37</v>
      </c>
      <c r="Q52" s="45"/>
      <c r="R52" s="46">
        <v>45</v>
      </c>
      <c r="S52" s="46">
        <v>41</v>
      </c>
      <c r="T52" s="45"/>
      <c r="U52" s="46">
        <v>45</v>
      </c>
      <c r="V52" s="46">
        <v>45</v>
      </c>
      <c r="X52" s="46"/>
      <c r="Y52" s="46">
        <v>45</v>
      </c>
      <c r="Z52" s="46">
        <v>46</v>
      </c>
      <c r="AA52" s="45"/>
      <c r="AB52" s="46">
        <v>45</v>
      </c>
      <c r="AC52" s="46">
        <v>52</v>
      </c>
      <c r="AD52" s="45"/>
      <c r="AE52" s="46">
        <v>45</v>
      </c>
      <c r="AF52" s="46">
        <v>57</v>
      </c>
    </row>
    <row r="53" spans="4:32">
      <c r="D53" s="36"/>
      <c r="E53" s="12">
        <v>48</v>
      </c>
      <c r="N53" s="46"/>
      <c r="O53" s="46">
        <v>46</v>
      </c>
      <c r="P53" s="46">
        <v>37</v>
      </c>
      <c r="Q53" s="45"/>
      <c r="R53" s="46">
        <v>46</v>
      </c>
      <c r="S53" s="46">
        <v>42</v>
      </c>
      <c r="T53" s="45"/>
      <c r="U53" s="46">
        <v>46</v>
      </c>
      <c r="V53" s="46">
        <v>46</v>
      </c>
      <c r="X53" s="46"/>
      <c r="Y53" s="46">
        <v>46</v>
      </c>
      <c r="Z53" s="46">
        <v>47</v>
      </c>
      <c r="AA53" s="45"/>
      <c r="AB53" s="46">
        <v>46</v>
      </c>
      <c r="AC53" s="46">
        <v>52</v>
      </c>
      <c r="AD53" s="45"/>
      <c r="AE53" s="46">
        <v>46</v>
      </c>
      <c r="AF53" s="46">
        <v>57</v>
      </c>
    </row>
    <row r="54" spans="4:32">
      <c r="D54" s="36"/>
      <c r="E54" s="12">
        <v>49</v>
      </c>
      <c r="N54" s="46"/>
      <c r="O54" s="46">
        <v>47</v>
      </c>
      <c r="P54" s="46">
        <v>38</v>
      </c>
      <c r="Q54" s="45"/>
      <c r="R54" s="46">
        <v>47</v>
      </c>
      <c r="S54" s="46">
        <v>42</v>
      </c>
      <c r="T54" s="45"/>
      <c r="U54" s="46">
        <v>47</v>
      </c>
      <c r="V54" s="46">
        <v>46</v>
      </c>
      <c r="X54" s="46"/>
      <c r="Y54" s="46">
        <v>47</v>
      </c>
      <c r="Z54" s="46">
        <v>47</v>
      </c>
      <c r="AA54" s="45"/>
      <c r="AB54" s="46">
        <v>47</v>
      </c>
      <c r="AC54" s="46">
        <v>53</v>
      </c>
      <c r="AD54" s="45"/>
      <c r="AE54" s="46">
        <v>47</v>
      </c>
      <c r="AF54" s="46">
        <v>58</v>
      </c>
    </row>
    <row r="55" spans="4:32">
      <c r="D55" s="36"/>
      <c r="E55" s="12">
        <v>50</v>
      </c>
      <c r="N55" s="46"/>
      <c r="O55" s="46">
        <v>48</v>
      </c>
      <c r="P55" s="46">
        <v>38</v>
      </c>
      <c r="Q55" s="45"/>
      <c r="R55" s="46">
        <v>48</v>
      </c>
      <c r="S55" s="46">
        <v>43</v>
      </c>
      <c r="T55" s="45"/>
      <c r="U55" s="46">
        <v>48</v>
      </c>
      <c r="V55" s="46">
        <v>47</v>
      </c>
      <c r="X55" s="46"/>
      <c r="Y55" s="46">
        <v>48</v>
      </c>
      <c r="Z55" s="46">
        <v>48</v>
      </c>
      <c r="AA55" s="45"/>
      <c r="AB55" s="46">
        <v>48</v>
      </c>
      <c r="AC55" s="46">
        <v>54</v>
      </c>
      <c r="AD55" s="45"/>
      <c r="AE55" s="46">
        <v>48</v>
      </c>
      <c r="AF55" s="46">
        <v>59</v>
      </c>
    </row>
    <row r="56" spans="4:32">
      <c r="D56" s="36"/>
      <c r="E56" s="12">
        <v>51</v>
      </c>
      <c r="N56" s="46"/>
      <c r="O56" s="46">
        <v>49</v>
      </c>
      <c r="P56" s="46">
        <v>39</v>
      </c>
      <c r="Q56" s="45"/>
      <c r="R56" s="46">
        <v>49</v>
      </c>
      <c r="S56" s="46">
        <v>43</v>
      </c>
      <c r="T56" s="45"/>
      <c r="U56" s="46">
        <v>49</v>
      </c>
      <c r="V56" s="46">
        <v>47</v>
      </c>
      <c r="X56" s="46"/>
      <c r="Y56" s="46">
        <v>49</v>
      </c>
      <c r="Z56" s="46">
        <v>48</v>
      </c>
      <c r="AA56" s="45"/>
      <c r="AB56" s="46">
        <v>49</v>
      </c>
      <c r="AC56" s="46">
        <v>54</v>
      </c>
      <c r="AD56" s="45"/>
      <c r="AE56" s="46">
        <v>49</v>
      </c>
      <c r="AF56" s="46">
        <v>59</v>
      </c>
    </row>
    <row r="57" spans="4:32">
      <c r="D57" s="36"/>
      <c r="E57" s="12">
        <v>52</v>
      </c>
      <c r="N57" s="46"/>
      <c r="O57" s="46">
        <v>50</v>
      </c>
      <c r="P57" s="46">
        <v>39</v>
      </c>
      <c r="Q57" s="45"/>
      <c r="R57" s="46">
        <v>50</v>
      </c>
      <c r="S57" s="46">
        <v>44</v>
      </c>
      <c r="T57" s="45"/>
      <c r="U57" s="46">
        <v>50</v>
      </c>
      <c r="V57" s="46">
        <v>48</v>
      </c>
      <c r="X57" s="46"/>
      <c r="Y57" s="46">
        <v>50</v>
      </c>
      <c r="Z57" s="46">
        <v>49</v>
      </c>
      <c r="AA57" s="45"/>
      <c r="AB57" s="46">
        <v>50</v>
      </c>
      <c r="AC57" s="46">
        <v>55</v>
      </c>
      <c r="AD57" s="45"/>
      <c r="AE57" s="46">
        <v>50</v>
      </c>
      <c r="AF57" s="46">
        <v>60</v>
      </c>
    </row>
    <row r="58" spans="4:32">
      <c r="D58" s="36"/>
      <c r="E58" s="12">
        <v>53</v>
      </c>
      <c r="N58" s="46"/>
      <c r="O58" s="46">
        <v>51</v>
      </c>
      <c r="P58" s="46">
        <v>39</v>
      </c>
      <c r="Q58" s="45"/>
      <c r="R58" s="46">
        <v>51</v>
      </c>
      <c r="S58" s="46">
        <v>44</v>
      </c>
      <c r="T58" s="45"/>
      <c r="U58" s="46">
        <v>51</v>
      </c>
      <c r="V58" s="46">
        <v>48</v>
      </c>
      <c r="X58" s="46"/>
      <c r="Y58" s="46">
        <v>51</v>
      </c>
      <c r="Z58" s="46">
        <v>49</v>
      </c>
      <c r="AA58" s="45"/>
      <c r="AB58" s="46">
        <v>51</v>
      </c>
      <c r="AC58" s="46">
        <v>55</v>
      </c>
      <c r="AD58" s="45"/>
      <c r="AE58" s="46">
        <v>51</v>
      </c>
      <c r="AF58" s="46">
        <v>60</v>
      </c>
    </row>
    <row r="59" spans="4:32">
      <c r="D59" s="36"/>
      <c r="E59" s="12">
        <v>54</v>
      </c>
      <c r="N59" s="46"/>
      <c r="O59" s="46">
        <v>52</v>
      </c>
      <c r="P59" s="46">
        <v>40</v>
      </c>
      <c r="Q59" s="45"/>
      <c r="R59" s="46">
        <v>52</v>
      </c>
      <c r="S59" s="46">
        <v>45</v>
      </c>
      <c r="T59" s="45"/>
      <c r="U59" s="46">
        <v>52</v>
      </c>
      <c r="V59" s="46">
        <v>49</v>
      </c>
      <c r="X59" s="46"/>
      <c r="Y59" s="46">
        <v>52</v>
      </c>
      <c r="Z59" s="46">
        <v>50</v>
      </c>
      <c r="AA59" s="45"/>
      <c r="AB59" s="46">
        <v>52</v>
      </c>
      <c r="AC59" s="46">
        <v>56</v>
      </c>
      <c r="AD59" s="45"/>
      <c r="AE59" s="46">
        <v>52</v>
      </c>
      <c r="AF59" s="46">
        <v>61</v>
      </c>
    </row>
    <row r="60" spans="4:32">
      <c r="D60" s="36"/>
      <c r="E60" s="12">
        <v>55</v>
      </c>
      <c r="N60" s="46"/>
      <c r="O60" s="46">
        <v>53</v>
      </c>
      <c r="P60" s="46">
        <v>40</v>
      </c>
      <c r="Q60" s="45"/>
      <c r="R60" s="46">
        <v>53</v>
      </c>
      <c r="S60" s="46">
        <v>45</v>
      </c>
      <c r="T60" s="45"/>
      <c r="U60" s="46">
        <v>53</v>
      </c>
      <c r="V60" s="46">
        <v>49</v>
      </c>
      <c r="X60" s="46"/>
      <c r="Y60" s="46">
        <v>53</v>
      </c>
      <c r="Z60" s="46">
        <v>50</v>
      </c>
      <c r="AA60" s="45"/>
      <c r="AB60" s="46">
        <v>53</v>
      </c>
      <c r="AC60" s="46">
        <v>56</v>
      </c>
      <c r="AD60" s="45"/>
      <c r="AE60" s="46">
        <v>53</v>
      </c>
      <c r="AF60" s="46">
        <v>62</v>
      </c>
    </row>
    <row r="61" spans="4:32">
      <c r="D61" s="36"/>
      <c r="E61" s="12">
        <v>56</v>
      </c>
      <c r="N61" s="46"/>
      <c r="O61" s="46">
        <v>54</v>
      </c>
      <c r="P61" s="46">
        <v>40</v>
      </c>
      <c r="Q61" s="45"/>
      <c r="R61" s="46">
        <v>54</v>
      </c>
      <c r="S61" s="46">
        <v>45</v>
      </c>
      <c r="T61" s="45"/>
      <c r="U61" s="46">
        <v>54</v>
      </c>
      <c r="V61" s="46">
        <v>50</v>
      </c>
      <c r="X61" s="46"/>
      <c r="Y61" s="46">
        <v>54</v>
      </c>
      <c r="Z61" s="46">
        <v>51</v>
      </c>
      <c r="AA61" s="45"/>
      <c r="AB61" s="46">
        <v>54</v>
      </c>
      <c r="AC61" s="46">
        <v>57</v>
      </c>
      <c r="AD61" s="45"/>
      <c r="AE61" s="46">
        <v>54</v>
      </c>
      <c r="AF61" s="46">
        <v>62</v>
      </c>
    </row>
    <row r="62" spans="4:32">
      <c r="D62" s="36"/>
      <c r="E62" s="12">
        <v>57</v>
      </c>
      <c r="N62" s="46"/>
      <c r="O62" s="46">
        <v>55</v>
      </c>
      <c r="P62" s="46">
        <v>41</v>
      </c>
      <c r="Q62" s="45"/>
      <c r="R62" s="46">
        <v>55</v>
      </c>
      <c r="S62" s="46">
        <v>46</v>
      </c>
      <c r="T62" s="45"/>
      <c r="U62" s="46">
        <v>55</v>
      </c>
      <c r="V62" s="46">
        <v>50</v>
      </c>
      <c r="X62" s="46"/>
      <c r="Y62" s="46">
        <v>55</v>
      </c>
      <c r="Z62" s="46">
        <v>51</v>
      </c>
      <c r="AA62" s="45"/>
      <c r="AB62" s="46">
        <v>55</v>
      </c>
      <c r="AC62" s="46">
        <v>57</v>
      </c>
      <c r="AD62" s="45"/>
      <c r="AE62" s="46">
        <v>55</v>
      </c>
      <c r="AF62" s="46">
        <v>63</v>
      </c>
    </row>
    <row r="63" spans="4:32">
      <c r="D63" s="36"/>
      <c r="E63" s="12">
        <v>58</v>
      </c>
      <c r="N63" s="46"/>
      <c r="O63" s="46">
        <v>56</v>
      </c>
      <c r="P63" s="46">
        <v>41</v>
      </c>
      <c r="Q63" s="45"/>
      <c r="R63" s="46">
        <v>56</v>
      </c>
      <c r="S63" s="46">
        <v>46</v>
      </c>
      <c r="T63" s="45"/>
      <c r="U63" s="46">
        <v>56</v>
      </c>
      <c r="V63" s="46">
        <v>51</v>
      </c>
      <c r="X63" s="46"/>
      <c r="Y63" s="46">
        <v>56</v>
      </c>
      <c r="Z63" s="46">
        <v>52</v>
      </c>
      <c r="AA63" s="45"/>
      <c r="AB63" s="46">
        <v>56</v>
      </c>
      <c r="AC63" s="46">
        <v>58</v>
      </c>
      <c r="AD63" s="45"/>
      <c r="AE63" s="46">
        <v>56</v>
      </c>
      <c r="AF63" s="46">
        <v>63</v>
      </c>
    </row>
    <row r="64" spans="4:32">
      <c r="D64" s="36"/>
      <c r="E64" s="12">
        <v>59</v>
      </c>
      <c r="N64" s="46"/>
      <c r="O64" s="46">
        <v>57</v>
      </c>
      <c r="P64" s="46">
        <v>42</v>
      </c>
      <c r="Q64" s="45"/>
      <c r="R64" s="46">
        <v>57</v>
      </c>
      <c r="S64" s="46">
        <v>47</v>
      </c>
      <c r="T64" s="45"/>
      <c r="U64" s="46">
        <v>57</v>
      </c>
      <c r="V64" s="46">
        <v>51</v>
      </c>
      <c r="X64" s="46"/>
      <c r="Y64" s="46">
        <v>57</v>
      </c>
      <c r="Z64" s="46">
        <v>52</v>
      </c>
      <c r="AA64" s="45"/>
      <c r="AB64" s="46">
        <v>57</v>
      </c>
      <c r="AC64" s="46">
        <v>58</v>
      </c>
      <c r="AD64" s="45"/>
      <c r="AE64" s="46">
        <v>57</v>
      </c>
      <c r="AF64" s="46">
        <v>64</v>
      </c>
    </row>
    <row r="65" spans="4:32">
      <c r="D65" s="36"/>
      <c r="E65" s="12">
        <v>60</v>
      </c>
      <c r="N65" s="46"/>
      <c r="O65" s="46">
        <v>58</v>
      </c>
      <c r="P65" s="46">
        <v>42</v>
      </c>
      <c r="Q65" s="45"/>
      <c r="R65" s="46">
        <v>58</v>
      </c>
      <c r="S65" s="46">
        <v>47</v>
      </c>
      <c r="T65" s="45"/>
      <c r="U65" s="46">
        <v>58</v>
      </c>
      <c r="V65" s="46">
        <v>51</v>
      </c>
      <c r="X65" s="46"/>
      <c r="Y65" s="46">
        <v>58</v>
      </c>
      <c r="Z65" s="46">
        <v>52</v>
      </c>
      <c r="AA65" s="45"/>
      <c r="AB65" s="46">
        <v>58</v>
      </c>
      <c r="AC65" s="46">
        <v>59</v>
      </c>
      <c r="AD65" s="45"/>
      <c r="AE65" s="46">
        <v>58</v>
      </c>
      <c r="AF65" s="46">
        <v>64</v>
      </c>
    </row>
    <row r="66" spans="4:32">
      <c r="D66" s="36"/>
      <c r="E66" s="12">
        <v>61</v>
      </c>
      <c r="N66" s="46"/>
      <c r="O66" s="46">
        <v>59</v>
      </c>
      <c r="P66" s="46">
        <v>42</v>
      </c>
      <c r="Q66" s="45"/>
      <c r="R66" s="46">
        <v>59</v>
      </c>
      <c r="S66" s="46">
        <v>47</v>
      </c>
      <c r="T66" s="45"/>
      <c r="U66" s="46">
        <v>59</v>
      </c>
      <c r="V66" s="46">
        <v>52</v>
      </c>
      <c r="X66" s="46"/>
      <c r="Y66" s="46">
        <v>59</v>
      </c>
      <c r="Z66" s="46">
        <v>53</v>
      </c>
      <c r="AA66" s="45"/>
      <c r="AB66" s="46">
        <v>59</v>
      </c>
      <c r="AC66" s="46">
        <v>59</v>
      </c>
      <c r="AD66" s="45"/>
      <c r="AE66" s="46">
        <v>59</v>
      </c>
      <c r="AF66" s="46">
        <v>65</v>
      </c>
    </row>
    <row r="67" spans="4:32">
      <c r="D67" s="36"/>
      <c r="E67" s="12">
        <v>62</v>
      </c>
      <c r="N67" s="46"/>
      <c r="O67" s="46">
        <v>60</v>
      </c>
      <c r="P67" s="46">
        <v>43</v>
      </c>
      <c r="Q67" s="45"/>
      <c r="R67" s="46">
        <v>60</v>
      </c>
      <c r="S67" s="46">
        <v>48</v>
      </c>
      <c r="T67" s="45"/>
      <c r="U67" s="46">
        <v>60</v>
      </c>
      <c r="V67" s="46">
        <v>52</v>
      </c>
      <c r="X67" s="46"/>
      <c r="Y67" s="46">
        <v>60</v>
      </c>
      <c r="Z67" s="46">
        <v>53</v>
      </c>
      <c r="AA67" s="45"/>
      <c r="AB67" s="46">
        <v>60</v>
      </c>
      <c r="AC67" s="46">
        <v>60</v>
      </c>
      <c r="AD67" s="45"/>
      <c r="AE67" s="46">
        <v>60</v>
      </c>
      <c r="AF67" s="46">
        <v>65</v>
      </c>
    </row>
    <row r="68" spans="4:32">
      <c r="D68" s="36"/>
      <c r="E68" s="12">
        <v>63</v>
      </c>
      <c r="N68" s="46"/>
      <c r="O68" s="46">
        <v>61</v>
      </c>
      <c r="P68" s="46">
        <v>43</v>
      </c>
      <c r="Q68" s="45"/>
      <c r="R68" s="46">
        <v>61</v>
      </c>
      <c r="S68" s="46">
        <v>48</v>
      </c>
      <c r="T68" s="45"/>
      <c r="U68" s="46">
        <v>61</v>
      </c>
      <c r="V68" s="46">
        <v>53</v>
      </c>
      <c r="X68" s="46"/>
      <c r="Y68" s="46">
        <v>61</v>
      </c>
      <c r="Z68" s="46">
        <v>54</v>
      </c>
      <c r="AA68" s="45"/>
      <c r="AB68" s="46">
        <v>61</v>
      </c>
      <c r="AC68" s="46">
        <v>60</v>
      </c>
      <c r="AD68" s="45"/>
      <c r="AE68" s="46">
        <v>61</v>
      </c>
      <c r="AF68" s="46">
        <v>66</v>
      </c>
    </row>
    <row r="69" spans="4:32">
      <c r="D69" s="36"/>
      <c r="E69" s="12">
        <v>64</v>
      </c>
      <c r="N69" s="46"/>
      <c r="O69" s="46">
        <v>62</v>
      </c>
      <c r="P69" s="46">
        <v>43</v>
      </c>
      <c r="Q69" s="45"/>
      <c r="R69" s="46">
        <v>62</v>
      </c>
      <c r="S69" s="46">
        <v>49</v>
      </c>
      <c r="T69" s="45"/>
      <c r="U69" s="46">
        <v>62</v>
      </c>
      <c r="V69" s="46">
        <v>53</v>
      </c>
      <c r="X69" s="46"/>
      <c r="Y69" s="46">
        <v>62</v>
      </c>
      <c r="Z69" s="46">
        <v>54</v>
      </c>
      <c r="AA69" s="45"/>
      <c r="AB69" s="46">
        <v>62</v>
      </c>
      <c r="AC69" s="46">
        <v>61</v>
      </c>
      <c r="AD69" s="45"/>
      <c r="AE69" s="46">
        <v>62</v>
      </c>
      <c r="AF69" s="46">
        <v>66</v>
      </c>
    </row>
    <row r="70" spans="4:32">
      <c r="D70" s="36"/>
      <c r="E70" s="12">
        <v>65</v>
      </c>
      <c r="N70" s="46"/>
      <c r="O70" s="46">
        <v>63</v>
      </c>
      <c r="P70" s="46">
        <v>44</v>
      </c>
      <c r="Q70" s="45"/>
      <c r="R70" s="46">
        <v>63</v>
      </c>
      <c r="S70" s="46">
        <v>49</v>
      </c>
      <c r="T70" s="45"/>
      <c r="U70" s="46">
        <v>63</v>
      </c>
      <c r="V70" s="46">
        <v>54</v>
      </c>
      <c r="X70" s="46"/>
      <c r="Y70" s="46">
        <v>63</v>
      </c>
      <c r="Z70" s="46">
        <v>55</v>
      </c>
      <c r="AA70" s="45"/>
      <c r="AB70" s="46">
        <v>63</v>
      </c>
      <c r="AC70" s="46">
        <v>61</v>
      </c>
      <c r="AD70" s="45"/>
      <c r="AE70" s="46">
        <v>63</v>
      </c>
      <c r="AF70" s="46">
        <v>67</v>
      </c>
    </row>
    <row r="71" spans="4:32">
      <c r="D71" s="36"/>
      <c r="E71" s="12">
        <v>66</v>
      </c>
      <c r="N71" s="46"/>
      <c r="O71" s="46">
        <v>64</v>
      </c>
      <c r="P71" s="46">
        <v>44</v>
      </c>
      <c r="Q71" s="45"/>
      <c r="R71" s="46">
        <v>64</v>
      </c>
      <c r="S71" s="46">
        <v>49</v>
      </c>
      <c r="T71" s="45"/>
      <c r="U71" s="46">
        <v>64</v>
      </c>
      <c r="V71" s="46">
        <v>54</v>
      </c>
      <c r="X71" s="46"/>
      <c r="Y71" s="46">
        <v>64</v>
      </c>
      <c r="Z71" s="46">
        <v>55</v>
      </c>
      <c r="AA71" s="45"/>
      <c r="AB71" s="46">
        <v>64</v>
      </c>
      <c r="AC71" s="46">
        <v>62</v>
      </c>
      <c r="AD71" s="45"/>
      <c r="AE71" s="46">
        <v>64</v>
      </c>
      <c r="AF71" s="46">
        <v>68</v>
      </c>
    </row>
    <row r="72" spans="4:32">
      <c r="D72" s="36"/>
      <c r="E72" s="12">
        <v>67</v>
      </c>
      <c r="N72" s="46"/>
      <c r="O72" s="46">
        <v>65</v>
      </c>
      <c r="P72" s="46">
        <v>44</v>
      </c>
      <c r="Q72" s="45"/>
      <c r="R72" s="46">
        <v>65</v>
      </c>
      <c r="S72" s="46">
        <v>50</v>
      </c>
      <c r="T72" s="45"/>
      <c r="U72" s="46">
        <v>65</v>
      </c>
      <c r="V72" s="46">
        <v>54</v>
      </c>
      <c r="X72" s="46"/>
      <c r="Y72" s="46">
        <v>65</v>
      </c>
      <c r="Z72" s="46">
        <v>56</v>
      </c>
      <c r="AA72" s="45"/>
      <c r="AB72" s="46">
        <v>65</v>
      </c>
      <c r="AC72" s="46">
        <v>62</v>
      </c>
      <c r="AD72" s="45"/>
      <c r="AE72" s="46">
        <v>65</v>
      </c>
      <c r="AF72" s="46">
        <v>68</v>
      </c>
    </row>
    <row r="73" spans="4:32">
      <c r="D73" s="36"/>
      <c r="E73" s="12">
        <v>68</v>
      </c>
      <c r="N73" s="46"/>
      <c r="O73" s="46">
        <v>66</v>
      </c>
      <c r="P73" s="46">
        <v>45</v>
      </c>
      <c r="Q73" s="45"/>
      <c r="R73" s="46">
        <v>66</v>
      </c>
      <c r="S73" s="46">
        <v>50</v>
      </c>
      <c r="T73" s="45"/>
      <c r="U73" s="46">
        <v>66</v>
      </c>
      <c r="V73" s="46">
        <v>55</v>
      </c>
      <c r="X73" s="46"/>
      <c r="Y73" s="46">
        <v>66</v>
      </c>
      <c r="Z73" s="46">
        <v>56</v>
      </c>
      <c r="AA73" s="45"/>
      <c r="AB73" s="46">
        <v>66</v>
      </c>
      <c r="AC73" s="46">
        <v>63</v>
      </c>
      <c r="AD73" s="45"/>
      <c r="AE73" s="46">
        <v>66</v>
      </c>
      <c r="AF73" s="46">
        <v>69</v>
      </c>
    </row>
    <row r="74" spans="4:32">
      <c r="D74" s="36"/>
      <c r="E74" s="12">
        <v>69</v>
      </c>
      <c r="N74" s="46"/>
      <c r="O74" s="46">
        <v>67</v>
      </c>
      <c r="P74" s="46">
        <v>45</v>
      </c>
      <c r="Q74" s="45"/>
      <c r="R74" s="46">
        <v>67</v>
      </c>
      <c r="S74" s="46">
        <v>50</v>
      </c>
      <c r="T74" s="45"/>
      <c r="U74" s="46">
        <v>67</v>
      </c>
      <c r="V74" s="46">
        <v>55</v>
      </c>
      <c r="X74" s="46"/>
      <c r="Y74" s="46">
        <v>67</v>
      </c>
      <c r="Z74" s="46">
        <v>56</v>
      </c>
      <c r="AA74" s="45"/>
      <c r="AB74" s="46">
        <v>67</v>
      </c>
      <c r="AC74" s="46">
        <v>63</v>
      </c>
      <c r="AD74" s="45"/>
      <c r="AE74" s="46">
        <v>67</v>
      </c>
      <c r="AF74" s="46">
        <v>69</v>
      </c>
    </row>
    <row r="75" spans="4:32">
      <c r="D75" s="36"/>
      <c r="E75" s="12">
        <v>70</v>
      </c>
      <c r="N75" s="46"/>
      <c r="O75" s="46">
        <v>68</v>
      </c>
      <c r="P75" s="46">
        <v>45</v>
      </c>
      <c r="Q75" s="45"/>
      <c r="R75" s="46">
        <v>68</v>
      </c>
      <c r="S75" s="46">
        <v>51</v>
      </c>
      <c r="T75" s="45"/>
      <c r="U75" s="46">
        <v>68</v>
      </c>
      <c r="V75" s="46">
        <v>56</v>
      </c>
      <c r="X75" s="46"/>
      <c r="Y75" s="46">
        <v>68</v>
      </c>
      <c r="Z75" s="46">
        <v>57</v>
      </c>
      <c r="AA75" s="45"/>
      <c r="AB75" s="46">
        <v>68</v>
      </c>
      <c r="AC75" s="46">
        <v>64</v>
      </c>
      <c r="AD75" s="45"/>
      <c r="AE75" s="46">
        <v>68</v>
      </c>
      <c r="AF75" s="46">
        <v>70</v>
      </c>
    </row>
    <row r="76" spans="4:32">
      <c r="D76" s="36"/>
      <c r="E76" s="12">
        <v>71</v>
      </c>
      <c r="N76" s="46"/>
      <c r="O76" s="46">
        <v>69</v>
      </c>
      <c r="P76" s="46">
        <v>46</v>
      </c>
      <c r="Q76" s="45"/>
      <c r="R76" s="46">
        <v>69</v>
      </c>
      <c r="S76" s="46">
        <v>51</v>
      </c>
      <c r="T76" s="45"/>
      <c r="U76" s="46">
        <v>69</v>
      </c>
      <c r="V76" s="46">
        <v>56</v>
      </c>
      <c r="X76" s="46"/>
      <c r="Y76" s="46">
        <v>69</v>
      </c>
      <c r="Z76" s="46">
        <v>57</v>
      </c>
      <c r="AA76" s="45"/>
      <c r="AB76" s="46">
        <v>69</v>
      </c>
      <c r="AC76" s="46">
        <v>64</v>
      </c>
      <c r="AD76" s="45"/>
      <c r="AE76" s="46">
        <v>69</v>
      </c>
      <c r="AF76" s="46">
        <v>70</v>
      </c>
    </row>
    <row r="77" spans="4:32">
      <c r="D77" s="36"/>
      <c r="E77" s="12">
        <v>72</v>
      </c>
      <c r="N77" s="46"/>
      <c r="O77" s="46">
        <v>70</v>
      </c>
      <c r="P77" s="46">
        <v>46</v>
      </c>
      <c r="Q77" s="45"/>
      <c r="R77" s="46">
        <v>70</v>
      </c>
      <c r="S77" s="46">
        <v>52</v>
      </c>
      <c r="T77" s="45"/>
      <c r="U77" s="46">
        <v>70</v>
      </c>
      <c r="V77" s="46">
        <v>56</v>
      </c>
      <c r="X77" s="46"/>
      <c r="Y77" s="46">
        <v>70</v>
      </c>
      <c r="Z77" s="46">
        <v>58</v>
      </c>
      <c r="AA77" s="45"/>
      <c r="AB77" s="46">
        <v>70</v>
      </c>
      <c r="AC77" s="46">
        <v>65</v>
      </c>
      <c r="AD77" s="45"/>
      <c r="AE77" s="46">
        <v>70</v>
      </c>
      <c r="AF77" s="46">
        <v>71</v>
      </c>
    </row>
    <row r="78" spans="4:32">
      <c r="D78" s="37"/>
      <c r="E78" s="12">
        <v>73</v>
      </c>
      <c r="N78" s="46"/>
      <c r="O78" s="46">
        <v>71</v>
      </c>
      <c r="P78" s="46">
        <v>46</v>
      </c>
      <c r="Q78" s="45"/>
      <c r="R78" s="46">
        <v>71</v>
      </c>
      <c r="S78" s="46">
        <v>52</v>
      </c>
      <c r="T78" s="45"/>
      <c r="U78" s="46">
        <v>71</v>
      </c>
      <c r="V78" s="46">
        <v>57</v>
      </c>
      <c r="X78" s="46"/>
      <c r="Y78" s="46">
        <v>71</v>
      </c>
      <c r="Z78" s="46">
        <v>58</v>
      </c>
      <c r="AA78" s="45"/>
      <c r="AB78" s="46">
        <v>71</v>
      </c>
      <c r="AC78" s="46">
        <v>65</v>
      </c>
      <c r="AD78" s="45"/>
      <c r="AE78" s="46">
        <v>71</v>
      </c>
      <c r="AF78" s="46">
        <v>71</v>
      </c>
    </row>
    <row r="79" spans="4:32">
      <c r="D79" s="37"/>
      <c r="E79" s="12">
        <v>74</v>
      </c>
      <c r="N79" s="46"/>
      <c r="O79" s="46">
        <v>72</v>
      </c>
      <c r="P79" s="46">
        <v>47</v>
      </c>
      <c r="Q79" s="45"/>
      <c r="R79" s="46">
        <v>72</v>
      </c>
      <c r="S79" s="46">
        <v>52</v>
      </c>
      <c r="T79" s="45"/>
      <c r="U79" s="46">
        <v>72</v>
      </c>
      <c r="V79" s="46">
        <v>57</v>
      </c>
      <c r="X79" s="46"/>
      <c r="Y79" s="46">
        <v>72</v>
      </c>
      <c r="Z79" s="46">
        <v>58</v>
      </c>
      <c r="AA79" s="45"/>
      <c r="AB79" s="46">
        <v>72</v>
      </c>
      <c r="AC79" s="46">
        <v>65</v>
      </c>
      <c r="AD79" s="45"/>
      <c r="AE79" s="46">
        <v>72</v>
      </c>
      <c r="AF79" s="46">
        <v>72</v>
      </c>
    </row>
    <row r="80" spans="4:32">
      <c r="D80" s="37"/>
      <c r="E80" s="12">
        <v>75</v>
      </c>
      <c r="N80" s="46"/>
      <c r="O80" s="46">
        <v>73</v>
      </c>
      <c r="P80" s="46">
        <v>47</v>
      </c>
      <c r="Q80" s="45"/>
      <c r="R80" s="46">
        <v>73</v>
      </c>
      <c r="S80" s="46">
        <v>53</v>
      </c>
      <c r="T80" s="45"/>
      <c r="U80" s="46">
        <v>73</v>
      </c>
      <c r="V80" s="46">
        <v>58</v>
      </c>
      <c r="X80" s="46"/>
      <c r="Y80" s="46">
        <v>73</v>
      </c>
      <c r="Z80" s="46">
        <v>59</v>
      </c>
      <c r="AA80" s="45"/>
      <c r="AB80" s="46">
        <v>73</v>
      </c>
      <c r="AC80" s="46">
        <v>66</v>
      </c>
      <c r="AD80" s="45"/>
      <c r="AE80" s="46">
        <v>73</v>
      </c>
      <c r="AF80" s="46">
        <v>72</v>
      </c>
    </row>
    <row r="81" spans="4:32">
      <c r="D81" s="37"/>
      <c r="E81" s="12">
        <v>76</v>
      </c>
      <c r="N81" s="46"/>
      <c r="O81" s="46">
        <v>74</v>
      </c>
      <c r="P81" s="46">
        <v>47</v>
      </c>
      <c r="Q81" s="45"/>
      <c r="R81" s="46">
        <v>74</v>
      </c>
      <c r="S81" s="46">
        <v>53</v>
      </c>
      <c r="T81" s="45"/>
      <c r="U81" s="46">
        <v>74</v>
      </c>
      <c r="V81" s="46">
        <v>58</v>
      </c>
      <c r="X81" s="46"/>
      <c r="Y81" s="46">
        <v>74</v>
      </c>
      <c r="Z81" s="46">
        <v>59</v>
      </c>
      <c r="AA81" s="45"/>
      <c r="AB81" s="46">
        <v>74</v>
      </c>
      <c r="AC81" s="46">
        <v>66</v>
      </c>
      <c r="AD81" s="45"/>
      <c r="AE81" s="46">
        <v>74</v>
      </c>
      <c r="AF81" s="46">
        <v>73</v>
      </c>
    </row>
    <row r="82" spans="4:32">
      <c r="D82" s="37"/>
      <c r="E82" s="12">
        <v>77</v>
      </c>
      <c r="N82" s="46"/>
      <c r="O82" s="46">
        <v>75</v>
      </c>
      <c r="P82" s="46">
        <v>48</v>
      </c>
      <c r="Q82" s="45"/>
      <c r="R82" s="46">
        <v>75</v>
      </c>
      <c r="S82" s="46">
        <v>53</v>
      </c>
      <c r="T82" s="45"/>
      <c r="U82" s="46">
        <v>75</v>
      </c>
      <c r="V82" s="46">
        <v>58</v>
      </c>
      <c r="X82" s="46"/>
      <c r="Y82" s="46">
        <v>75</v>
      </c>
      <c r="Z82" s="46">
        <v>60</v>
      </c>
      <c r="AA82" s="45"/>
      <c r="AB82" s="46">
        <v>75</v>
      </c>
      <c r="AC82" s="46">
        <v>67</v>
      </c>
      <c r="AD82" s="45"/>
      <c r="AE82" s="46">
        <v>75</v>
      </c>
      <c r="AF82" s="46">
        <v>73</v>
      </c>
    </row>
    <row r="83" spans="4:32">
      <c r="D83" s="37"/>
      <c r="E83" s="12">
        <v>78</v>
      </c>
      <c r="N83" s="46"/>
      <c r="O83" s="46">
        <v>76</v>
      </c>
      <c r="P83" s="46">
        <v>48</v>
      </c>
      <c r="Q83" s="45"/>
      <c r="R83" s="46">
        <v>76</v>
      </c>
      <c r="S83" s="46">
        <v>54</v>
      </c>
      <c r="T83" s="45"/>
      <c r="U83" s="46">
        <v>76</v>
      </c>
      <c r="V83" s="46">
        <v>59</v>
      </c>
      <c r="X83" s="46"/>
      <c r="Y83" s="46">
        <v>76</v>
      </c>
      <c r="Z83" s="46">
        <v>60</v>
      </c>
      <c r="AA83" s="45"/>
      <c r="AB83" s="46">
        <v>76</v>
      </c>
      <c r="AC83" s="46">
        <v>67</v>
      </c>
      <c r="AD83" s="45"/>
      <c r="AE83" s="46">
        <v>76</v>
      </c>
      <c r="AF83" s="46">
        <v>74</v>
      </c>
    </row>
    <row r="84" spans="4:32">
      <c r="D84" s="37"/>
      <c r="E84" s="12">
        <v>79</v>
      </c>
      <c r="N84" s="46"/>
      <c r="O84" s="46">
        <v>77</v>
      </c>
      <c r="P84" s="46">
        <v>48</v>
      </c>
      <c r="Q84" s="45"/>
      <c r="R84" s="46">
        <v>77</v>
      </c>
      <c r="S84" s="46">
        <v>54</v>
      </c>
      <c r="T84" s="45"/>
      <c r="U84" s="46">
        <v>77</v>
      </c>
      <c r="V84" s="46">
        <v>59</v>
      </c>
      <c r="X84" s="46"/>
      <c r="Y84" s="46">
        <v>77</v>
      </c>
      <c r="Z84" s="46">
        <v>60</v>
      </c>
      <c r="AA84" s="45"/>
      <c r="AB84" s="46">
        <v>77</v>
      </c>
      <c r="AC84" s="46">
        <v>68</v>
      </c>
      <c r="AD84" s="45"/>
      <c r="AE84" s="46">
        <v>77</v>
      </c>
      <c r="AF84" s="46">
        <v>74</v>
      </c>
    </row>
    <row r="85" spans="4:32">
      <c r="D85" s="37"/>
      <c r="E85" s="12">
        <v>80</v>
      </c>
      <c r="N85" s="46"/>
      <c r="O85" s="46">
        <v>78</v>
      </c>
      <c r="P85" s="46">
        <v>49</v>
      </c>
      <c r="Q85" s="45"/>
      <c r="R85" s="46">
        <v>78</v>
      </c>
      <c r="S85" s="46">
        <v>54</v>
      </c>
      <c r="T85" s="45"/>
      <c r="U85" s="46">
        <v>78</v>
      </c>
      <c r="V85" s="46">
        <v>60</v>
      </c>
      <c r="X85" s="46"/>
      <c r="Y85" s="46">
        <v>78</v>
      </c>
      <c r="Z85" s="46">
        <v>61</v>
      </c>
      <c r="AA85" s="45"/>
      <c r="AB85" s="46">
        <v>78</v>
      </c>
      <c r="AC85" s="46">
        <v>68</v>
      </c>
      <c r="AD85" s="45"/>
      <c r="AE85" s="46">
        <v>78</v>
      </c>
      <c r="AF85" s="46">
        <v>75</v>
      </c>
    </row>
    <row r="86" spans="4:32">
      <c r="D86" s="37"/>
      <c r="E86" s="12">
        <v>81</v>
      </c>
      <c r="N86" s="46"/>
      <c r="O86" s="46">
        <v>79</v>
      </c>
      <c r="P86" s="46">
        <v>49</v>
      </c>
      <c r="Q86" s="45"/>
      <c r="R86" s="46">
        <v>79</v>
      </c>
      <c r="S86" s="46">
        <v>55</v>
      </c>
      <c r="T86" s="45"/>
      <c r="U86" s="46">
        <v>79</v>
      </c>
      <c r="V86" s="46">
        <v>60</v>
      </c>
      <c r="X86" s="46"/>
      <c r="Y86" s="46">
        <v>79</v>
      </c>
      <c r="Z86" s="46">
        <v>61</v>
      </c>
      <c r="AA86" s="45"/>
      <c r="AB86" s="46">
        <v>79</v>
      </c>
      <c r="AC86" s="46">
        <v>69</v>
      </c>
      <c r="AD86" s="45"/>
      <c r="AE86" s="46">
        <v>79</v>
      </c>
      <c r="AF86" s="46">
        <v>75</v>
      </c>
    </row>
    <row r="87" spans="4:32">
      <c r="D87" s="37"/>
      <c r="E87" s="12">
        <v>82</v>
      </c>
      <c r="N87" s="46"/>
      <c r="O87" s="46">
        <v>80</v>
      </c>
      <c r="P87" s="46">
        <v>49</v>
      </c>
      <c r="Q87" s="45"/>
      <c r="R87" s="46">
        <v>80</v>
      </c>
      <c r="S87" s="46">
        <v>55</v>
      </c>
      <c r="T87" s="45"/>
      <c r="U87" s="46">
        <v>80</v>
      </c>
      <c r="V87" s="46">
        <v>60</v>
      </c>
      <c r="X87" s="46"/>
      <c r="Y87" s="46">
        <v>80</v>
      </c>
      <c r="Z87" s="46">
        <v>62</v>
      </c>
      <c r="AA87" s="45"/>
      <c r="AB87" s="46">
        <v>80</v>
      </c>
      <c r="AC87" s="46">
        <v>69</v>
      </c>
      <c r="AD87" s="45"/>
      <c r="AE87" s="46">
        <v>80</v>
      </c>
      <c r="AF87" s="46">
        <v>75</v>
      </c>
    </row>
    <row r="88" spans="4:32">
      <c r="D88" s="37"/>
      <c r="E88" s="12">
        <v>83</v>
      </c>
      <c r="N88" s="46"/>
      <c r="O88" s="46">
        <v>81</v>
      </c>
      <c r="P88" s="46">
        <v>49</v>
      </c>
      <c r="Q88" s="45"/>
      <c r="R88" s="46">
        <v>81</v>
      </c>
      <c r="S88" s="46">
        <v>55</v>
      </c>
      <c r="T88" s="45"/>
      <c r="U88" s="46">
        <v>81</v>
      </c>
      <c r="V88" s="46">
        <v>61</v>
      </c>
      <c r="X88" s="46"/>
      <c r="Y88" s="46">
        <v>81</v>
      </c>
      <c r="Z88" s="46">
        <v>62</v>
      </c>
      <c r="AA88" s="45"/>
      <c r="AB88" s="46">
        <v>81</v>
      </c>
      <c r="AC88" s="46">
        <v>69</v>
      </c>
      <c r="AD88" s="45"/>
      <c r="AE88" s="46">
        <v>81</v>
      </c>
      <c r="AF88" s="46">
        <v>76</v>
      </c>
    </row>
    <row r="89" spans="4:32">
      <c r="D89" s="37"/>
      <c r="E89" s="12">
        <v>84</v>
      </c>
      <c r="N89" s="46"/>
      <c r="O89" s="46">
        <v>82</v>
      </c>
      <c r="P89" s="46">
        <v>50</v>
      </c>
      <c r="Q89" s="45"/>
      <c r="R89" s="46">
        <v>82</v>
      </c>
      <c r="S89" s="46">
        <v>56</v>
      </c>
      <c r="T89" s="45"/>
      <c r="U89" s="46">
        <v>82</v>
      </c>
      <c r="V89" s="46">
        <v>61</v>
      </c>
      <c r="X89" s="46"/>
      <c r="Y89" s="46">
        <v>82</v>
      </c>
      <c r="Z89" s="46">
        <v>62</v>
      </c>
      <c r="AA89" s="45"/>
      <c r="AB89" s="46">
        <v>82</v>
      </c>
      <c r="AC89" s="46">
        <v>70</v>
      </c>
      <c r="AD89" s="45"/>
      <c r="AE89" s="46">
        <v>82</v>
      </c>
      <c r="AF89" s="46">
        <v>76</v>
      </c>
    </row>
    <row r="90" spans="4:32">
      <c r="D90" s="37"/>
      <c r="E90" s="12">
        <v>85</v>
      </c>
      <c r="N90" s="46"/>
      <c r="O90" s="46">
        <v>83</v>
      </c>
      <c r="P90" s="46">
        <v>50</v>
      </c>
      <c r="Q90" s="45"/>
      <c r="R90" s="46">
        <v>83</v>
      </c>
      <c r="S90" s="46">
        <v>56</v>
      </c>
      <c r="T90" s="45"/>
      <c r="U90" s="46">
        <v>83</v>
      </c>
      <c r="V90" s="46">
        <v>61</v>
      </c>
      <c r="X90" s="46"/>
      <c r="Y90" s="46">
        <v>83</v>
      </c>
      <c r="Z90" s="46">
        <v>63</v>
      </c>
      <c r="AA90" s="45"/>
      <c r="AB90" s="46">
        <v>83</v>
      </c>
      <c r="AC90" s="46">
        <v>70</v>
      </c>
      <c r="AD90" s="45"/>
      <c r="AE90" s="46">
        <v>83</v>
      </c>
      <c r="AF90" s="46">
        <v>77</v>
      </c>
    </row>
    <row r="91" spans="4:32">
      <c r="D91" s="37"/>
      <c r="E91" s="12">
        <v>86</v>
      </c>
      <c r="N91" s="46"/>
      <c r="O91" s="46">
        <v>84</v>
      </c>
      <c r="P91" s="46">
        <v>50</v>
      </c>
      <c r="Q91" s="45"/>
      <c r="R91" s="46">
        <v>84</v>
      </c>
      <c r="S91" s="46">
        <v>56</v>
      </c>
      <c r="T91" s="45"/>
      <c r="U91" s="46">
        <v>84</v>
      </c>
      <c r="V91" s="46">
        <v>62</v>
      </c>
      <c r="X91" s="46"/>
      <c r="Y91" s="46">
        <v>84</v>
      </c>
      <c r="Z91" s="46">
        <v>63</v>
      </c>
      <c r="AA91" s="45"/>
      <c r="AB91" s="46">
        <v>84</v>
      </c>
      <c r="AC91" s="46">
        <v>71</v>
      </c>
      <c r="AD91" s="45"/>
      <c r="AE91" s="46">
        <v>84</v>
      </c>
      <c r="AF91" s="46">
        <v>77</v>
      </c>
    </row>
    <row r="92" spans="4:32">
      <c r="D92" s="37"/>
      <c r="E92" s="12">
        <v>87</v>
      </c>
      <c r="N92" s="46"/>
      <c r="O92" s="46">
        <v>85</v>
      </c>
      <c r="P92" s="46">
        <v>51</v>
      </c>
      <c r="Q92" s="45"/>
      <c r="R92" s="46">
        <v>85</v>
      </c>
      <c r="S92" s="46">
        <v>57</v>
      </c>
      <c r="T92" s="45"/>
      <c r="U92" s="46">
        <v>85</v>
      </c>
      <c r="V92" s="46">
        <v>62</v>
      </c>
      <c r="X92" s="46"/>
      <c r="Y92" s="46">
        <v>85</v>
      </c>
      <c r="Z92" s="46">
        <v>63</v>
      </c>
      <c r="AA92" s="45"/>
      <c r="AB92" s="46">
        <v>85</v>
      </c>
      <c r="AC92" s="46">
        <v>71</v>
      </c>
      <c r="AD92" s="45"/>
      <c r="AE92" s="46">
        <v>85</v>
      </c>
      <c r="AF92" s="46">
        <v>78</v>
      </c>
    </row>
    <row r="93" spans="4:32">
      <c r="D93" s="37"/>
      <c r="E93" s="12">
        <v>88</v>
      </c>
      <c r="N93" s="46"/>
      <c r="O93" s="46">
        <v>86</v>
      </c>
      <c r="P93" s="46">
        <v>51</v>
      </c>
      <c r="Q93" s="45"/>
      <c r="R93" s="46">
        <v>86</v>
      </c>
      <c r="S93" s="46">
        <v>57</v>
      </c>
      <c r="T93" s="45"/>
      <c r="U93" s="46">
        <v>86</v>
      </c>
      <c r="V93" s="46">
        <v>62</v>
      </c>
      <c r="X93" s="46"/>
      <c r="Y93" s="46">
        <v>86</v>
      </c>
      <c r="Z93" s="46">
        <v>64</v>
      </c>
      <c r="AA93" s="45"/>
      <c r="AB93" s="46">
        <v>86</v>
      </c>
      <c r="AC93" s="46">
        <v>71</v>
      </c>
      <c r="AD93" s="45"/>
      <c r="AE93" s="46">
        <v>86</v>
      </c>
      <c r="AF93" s="46">
        <v>78</v>
      </c>
    </row>
    <row r="94" spans="4:32">
      <c r="D94" s="37"/>
      <c r="E94" s="12">
        <v>89</v>
      </c>
      <c r="N94" s="46"/>
      <c r="O94" s="46">
        <v>87</v>
      </c>
      <c r="P94" s="46">
        <v>51</v>
      </c>
      <c r="Q94" s="45"/>
      <c r="R94" s="46">
        <v>87</v>
      </c>
      <c r="S94" s="46">
        <v>57</v>
      </c>
      <c r="T94" s="45"/>
      <c r="U94" s="46">
        <v>87</v>
      </c>
      <c r="V94" s="46">
        <v>63</v>
      </c>
      <c r="X94" s="46"/>
      <c r="Y94" s="46">
        <v>87</v>
      </c>
      <c r="Z94" s="46">
        <v>64</v>
      </c>
      <c r="AA94" s="45"/>
      <c r="AB94" s="46">
        <v>87</v>
      </c>
      <c r="AC94" s="46">
        <v>72</v>
      </c>
      <c r="AD94" s="45"/>
      <c r="AE94" s="46">
        <v>87</v>
      </c>
      <c r="AF94" s="46">
        <v>79</v>
      </c>
    </row>
    <row r="95" spans="4:32">
      <c r="D95" s="37"/>
      <c r="E95" s="12">
        <v>90</v>
      </c>
      <c r="N95" s="46"/>
      <c r="O95" s="46">
        <v>88</v>
      </c>
      <c r="P95" s="46">
        <v>52</v>
      </c>
      <c r="Q95" s="45"/>
      <c r="R95" s="46">
        <v>88</v>
      </c>
      <c r="S95" s="46">
        <v>58</v>
      </c>
      <c r="T95" s="45"/>
      <c r="U95" s="46">
        <v>88</v>
      </c>
      <c r="V95" s="46">
        <v>63</v>
      </c>
      <c r="X95" s="46"/>
      <c r="Y95" s="46">
        <v>88</v>
      </c>
      <c r="Z95" s="46">
        <v>65</v>
      </c>
      <c r="AA95" s="45"/>
      <c r="AB95" s="46">
        <v>88</v>
      </c>
      <c r="AC95" s="46">
        <v>72</v>
      </c>
      <c r="AD95" s="45"/>
      <c r="AE95" s="46">
        <v>88</v>
      </c>
      <c r="AF95" s="46">
        <v>79</v>
      </c>
    </row>
    <row r="96" spans="4:32">
      <c r="D96" s="37"/>
      <c r="E96" s="12">
        <v>91</v>
      </c>
      <c r="N96" s="46"/>
      <c r="O96" s="46">
        <v>89</v>
      </c>
      <c r="P96" s="46">
        <v>52</v>
      </c>
      <c r="Q96" s="45"/>
      <c r="R96" s="46">
        <v>89</v>
      </c>
      <c r="S96" s="46">
        <v>58</v>
      </c>
      <c r="T96" s="45"/>
      <c r="U96" s="46">
        <v>89</v>
      </c>
      <c r="V96" s="46">
        <v>64</v>
      </c>
      <c r="X96" s="46"/>
      <c r="Y96" s="46">
        <v>89</v>
      </c>
      <c r="Z96" s="46">
        <v>65</v>
      </c>
      <c r="AA96" s="45"/>
      <c r="AB96" s="46">
        <v>89</v>
      </c>
      <c r="AC96" s="46">
        <v>73</v>
      </c>
      <c r="AD96" s="45"/>
      <c r="AE96" s="46">
        <v>89</v>
      </c>
      <c r="AF96" s="46">
        <v>80</v>
      </c>
    </row>
    <row r="97" spans="4:32">
      <c r="D97" s="37"/>
      <c r="E97" s="12">
        <v>92</v>
      </c>
      <c r="N97" s="46"/>
      <c r="O97" s="46">
        <v>90</v>
      </c>
      <c r="P97" s="46">
        <v>52</v>
      </c>
      <c r="Q97" s="45"/>
      <c r="R97" s="46">
        <v>90</v>
      </c>
      <c r="S97" s="46">
        <v>58</v>
      </c>
      <c r="T97" s="45"/>
      <c r="U97" s="46">
        <v>90</v>
      </c>
      <c r="V97" s="46">
        <v>64</v>
      </c>
      <c r="X97" s="46"/>
      <c r="Y97" s="46">
        <v>90</v>
      </c>
      <c r="Z97" s="46">
        <v>65</v>
      </c>
      <c r="AA97" s="45"/>
      <c r="AB97" s="46">
        <v>90</v>
      </c>
      <c r="AC97" s="46">
        <v>73</v>
      </c>
      <c r="AD97" s="45"/>
      <c r="AE97" s="46">
        <v>90</v>
      </c>
      <c r="AF97" s="46">
        <v>80</v>
      </c>
    </row>
    <row r="98" spans="4:32">
      <c r="D98" s="37"/>
      <c r="E98" s="12">
        <v>93</v>
      </c>
      <c r="N98" s="46"/>
      <c r="O98" s="46">
        <v>91</v>
      </c>
      <c r="P98" s="46">
        <v>52</v>
      </c>
      <c r="Q98" s="45"/>
      <c r="R98" s="46">
        <v>91</v>
      </c>
      <c r="S98" s="46">
        <v>59</v>
      </c>
      <c r="T98" s="45"/>
      <c r="U98" s="46">
        <v>91</v>
      </c>
      <c r="V98" s="46">
        <v>64</v>
      </c>
      <c r="X98" s="46"/>
      <c r="Y98" s="46">
        <v>91</v>
      </c>
      <c r="Z98" s="46">
        <v>66</v>
      </c>
      <c r="AA98" s="45"/>
      <c r="AB98" s="46">
        <v>91</v>
      </c>
      <c r="AC98" s="46">
        <v>74</v>
      </c>
      <c r="AD98" s="45"/>
      <c r="AE98" s="46">
        <v>91</v>
      </c>
      <c r="AF98" s="46">
        <v>80</v>
      </c>
    </row>
    <row r="99" spans="4:32">
      <c r="D99" s="37"/>
      <c r="E99" s="12">
        <v>94</v>
      </c>
      <c r="N99" s="46"/>
      <c r="O99" s="46">
        <v>92</v>
      </c>
      <c r="P99" s="46">
        <v>53</v>
      </c>
      <c r="Q99" s="45"/>
      <c r="R99" s="46">
        <v>92</v>
      </c>
      <c r="S99" s="46">
        <v>59</v>
      </c>
      <c r="T99" s="45"/>
      <c r="U99" s="46">
        <v>92</v>
      </c>
      <c r="V99" s="46">
        <v>65</v>
      </c>
      <c r="X99" s="46"/>
      <c r="Y99" s="46">
        <v>92</v>
      </c>
      <c r="Z99" s="46">
        <v>66</v>
      </c>
      <c r="AA99" s="45"/>
      <c r="AB99" s="46">
        <v>92</v>
      </c>
      <c r="AC99" s="46">
        <v>74</v>
      </c>
      <c r="AD99" s="45"/>
      <c r="AE99" s="46">
        <v>92</v>
      </c>
      <c r="AF99" s="46">
        <v>81</v>
      </c>
    </row>
    <row r="100" spans="4:32">
      <c r="D100" s="37"/>
      <c r="E100" s="12">
        <v>95</v>
      </c>
      <c r="N100" s="46"/>
      <c r="O100" s="46">
        <v>93</v>
      </c>
      <c r="P100" s="46">
        <v>53</v>
      </c>
      <c r="Q100" s="45"/>
      <c r="R100" s="46">
        <v>93</v>
      </c>
      <c r="S100" s="46">
        <v>59</v>
      </c>
      <c r="T100" s="45"/>
      <c r="U100" s="46">
        <v>93</v>
      </c>
      <c r="V100" s="46">
        <v>65</v>
      </c>
      <c r="X100" s="46"/>
      <c r="Y100" s="46">
        <v>93</v>
      </c>
      <c r="Z100" s="46">
        <v>66</v>
      </c>
      <c r="AA100" s="45"/>
      <c r="AB100" s="46">
        <v>93</v>
      </c>
      <c r="AC100" s="46">
        <v>74</v>
      </c>
      <c r="AD100" s="45"/>
      <c r="AE100" s="46">
        <v>93</v>
      </c>
      <c r="AF100" s="46">
        <v>81</v>
      </c>
    </row>
    <row r="101" spans="4:32">
      <c r="D101" s="37"/>
      <c r="E101" s="12">
        <v>96</v>
      </c>
      <c r="N101" s="46"/>
      <c r="O101" s="46">
        <v>94</v>
      </c>
      <c r="P101" s="46">
        <v>53</v>
      </c>
      <c r="Q101" s="45"/>
      <c r="R101" s="46">
        <v>94</v>
      </c>
      <c r="S101" s="46">
        <v>60</v>
      </c>
      <c r="T101" s="45"/>
      <c r="U101" s="46">
        <v>94</v>
      </c>
      <c r="V101" s="46">
        <v>65</v>
      </c>
      <c r="X101" s="46"/>
      <c r="Y101" s="46">
        <v>94</v>
      </c>
      <c r="Z101" s="46">
        <v>67</v>
      </c>
      <c r="AA101" s="45"/>
      <c r="AB101" s="46">
        <v>94</v>
      </c>
      <c r="AC101" s="46">
        <v>75</v>
      </c>
      <c r="AD101" s="45"/>
      <c r="AE101" s="46">
        <v>94</v>
      </c>
      <c r="AF101" s="46">
        <v>82</v>
      </c>
    </row>
    <row r="102" spans="4:32">
      <c r="D102" s="37"/>
      <c r="E102" s="12">
        <v>97</v>
      </c>
      <c r="N102" s="46"/>
      <c r="O102" s="46">
        <v>95</v>
      </c>
      <c r="P102" s="46">
        <v>54</v>
      </c>
      <c r="Q102" s="45"/>
      <c r="R102" s="46">
        <v>95</v>
      </c>
      <c r="S102" s="46">
        <v>60</v>
      </c>
      <c r="T102" s="45"/>
      <c r="U102" s="46">
        <v>95</v>
      </c>
      <c r="V102" s="46">
        <v>66</v>
      </c>
      <c r="X102" s="46"/>
      <c r="Y102" s="46">
        <v>95</v>
      </c>
      <c r="Z102" s="46">
        <v>67</v>
      </c>
      <c r="AA102" s="45"/>
      <c r="AB102" s="46">
        <v>95</v>
      </c>
      <c r="AC102" s="46">
        <v>75</v>
      </c>
      <c r="AD102" s="45"/>
      <c r="AE102" s="46">
        <v>95</v>
      </c>
      <c r="AF102" s="46">
        <v>82</v>
      </c>
    </row>
    <row r="103" spans="4:32">
      <c r="D103" s="37"/>
      <c r="E103" s="12">
        <v>98</v>
      </c>
      <c r="N103" s="46"/>
      <c r="O103" s="46">
        <v>96</v>
      </c>
      <c r="P103" s="46">
        <v>54</v>
      </c>
      <c r="Q103" s="45"/>
      <c r="R103" s="46">
        <v>96</v>
      </c>
      <c r="S103" s="46">
        <v>60</v>
      </c>
      <c r="T103" s="45"/>
      <c r="U103" s="46">
        <v>96</v>
      </c>
      <c r="V103" s="46">
        <v>66</v>
      </c>
      <c r="X103" s="46"/>
      <c r="Y103" s="46">
        <v>96</v>
      </c>
      <c r="Z103" s="46">
        <v>67</v>
      </c>
      <c r="AA103" s="45"/>
      <c r="AB103" s="46">
        <v>96</v>
      </c>
      <c r="AC103" s="46">
        <v>75</v>
      </c>
      <c r="AD103" s="45"/>
      <c r="AE103" s="46">
        <v>96</v>
      </c>
      <c r="AF103" s="46">
        <v>83</v>
      </c>
    </row>
    <row r="104" spans="4:32">
      <c r="D104" s="37"/>
      <c r="E104" s="12">
        <v>99</v>
      </c>
      <c r="N104" s="46"/>
      <c r="O104" s="46">
        <v>97</v>
      </c>
      <c r="P104" s="46">
        <v>54</v>
      </c>
      <c r="Q104" s="45"/>
      <c r="R104" s="46">
        <v>97</v>
      </c>
      <c r="S104" s="46">
        <v>61</v>
      </c>
      <c r="T104" s="45"/>
      <c r="U104" s="46">
        <v>97</v>
      </c>
      <c r="V104" s="46">
        <v>66</v>
      </c>
      <c r="X104" s="46"/>
      <c r="Y104" s="46">
        <v>97</v>
      </c>
      <c r="Z104" s="46">
        <v>68</v>
      </c>
      <c r="AA104" s="45"/>
      <c r="AB104" s="46">
        <v>97</v>
      </c>
      <c r="AC104" s="46">
        <v>76</v>
      </c>
      <c r="AD104" s="45"/>
      <c r="AE104" s="46">
        <v>97</v>
      </c>
      <c r="AF104" s="46">
        <v>83</v>
      </c>
    </row>
    <row r="105" spans="4:32" ht="13.5" thickBot="1">
      <c r="D105" s="38"/>
      <c r="E105" s="12">
        <v>100</v>
      </c>
      <c r="N105" s="46"/>
      <c r="O105" s="46">
        <v>98</v>
      </c>
      <c r="P105" s="46">
        <v>54</v>
      </c>
      <c r="Q105" s="45"/>
      <c r="R105" s="46">
        <v>98</v>
      </c>
      <c r="S105" s="46">
        <v>61</v>
      </c>
      <c r="T105" s="45"/>
      <c r="U105" s="46">
        <v>98</v>
      </c>
      <c r="V105" s="46">
        <v>67</v>
      </c>
      <c r="X105" s="46"/>
      <c r="Y105" s="46">
        <v>98</v>
      </c>
      <c r="Z105" s="46">
        <v>68</v>
      </c>
      <c r="AA105" s="45"/>
      <c r="AB105" s="46">
        <v>98</v>
      </c>
      <c r="AC105" s="46">
        <v>76</v>
      </c>
      <c r="AD105" s="45"/>
      <c r="AE105" s="46">
        <v>98</v>
      </c>
      <c r="AF105" s="46">
        <v>83</v>
      </c>
    </row>
    <row r="106" spans="4:32">
      <c r="O106" s="46">
        <v>99</v>
      </c>
      <c r="P106" s="46">
        <v>55</v>
      </c>
      <c r="R106" s="46">
        <v>99</v>
      </c>
      <c r="S106" s="46">
        <v>61</v>
      </c>
      <c r="U106" s="46">
        <v>99</v>
      </c>
      <c r="V106" s="46">
        <v>67</v>
      </c>
      <c r="Y106" s="46">
        <v>99</v>
      </c>
      <c r="Z106" s="46">
        <v>68</v>
      </c>
      <c r="AB106" s="46">
        <v>99</v>
      </c>
      <c r="AC106" s="46">
        <v>77</v>
      </c>
      <c r="AE106" s="46">
        <v>99</v>
      </c>
      <c r="AF106" s="46">
        <v>84</v>
      </c>
    </row>
    <row r="107" spans="4:32">
      <c r="O107" s="46">
        <v>100</v>
      </c>
      <c r="P107" s="47">
        <v>55</v>
      </c>
      <c r="R107" s="46">
        <v>100</v>
      </c>
      <c r="S107" s="47">
        <v>62</v>
      </c>
      <c r="U107" s="46">
        <v>100</v>
      </c>
      <c r="V107" s="47">
        <v>67</v>
      </c>
      <c r="Y107" s="46">
        <v>100</v>
      </c>
      <c r="Z107" s="47">
        <v>69</v>
      </c>
      <c r="AB107" s="46">
        <v>100</v>
      </c>
      <c r="AC107" s="47">
        <v>77</v>
      </c>
      <c r="AE107" s="46">
        <v>100</v>
      </c>
      <c r="AF107" s="47">
        <v>84</v>
      </c>
    </row>
    <row r="108" spans="4:32">
      <c r="O108" s="46">
        <v>101</v>
      </c>
      <c r="P108" s="47">
        <v>55</v>
      </c>
      <c r="R108" s="46">
        <v>101</v>
      </c>
      <c r="S108" s="47">
        <v>62</v>
      </c>
      <c r="U108" s="46">
        <v>101</v>
      </c>
      <c r="V108" s="47">
        <v>68</v>
      </c>
      <c r="Y108" s="46">
        <v>101</v>
      </c>
      <c r="Z108" s="47">
        <v>69</v>
      </c>
      <c r="AB108" s="46">
        <v>101</v>
      </c>
      <c r="AC108" s="47">
        <v>77</v>
      </c>
      <c r="AE108" s="46">
        <v>101</v>
      </c>
      <c r="AF108" s="47">
        <v>85</v>
      </c>
    </row>
    <row r="109" spans="4:32">
      <c r="O109" s="46">
        <v>102</v>
      </c>
      <c r="P109" s="47">
        <v>55</v>
      </c>
      <c r="R109" s="46">
        <v>102</v>
      </c>
      <c r="S109" s="47">
        <v>62</v>
      </c>
      <c r="U109" s="46">
        <v>102</v>
      </c>
      <c r="V109" s="47">
        <v>68</v>
      </c>
      <c r="Y109" s="46">
        <v>102</v>
      </c>
      <c r="Z109" s="47">
        <v>69</v>
      </c>
      <c r="AB109" s="46">
        <v>102</v>
      </c>
      <c r="AC109" s="47">
        <v>78</v>
      </c>
      <c r="AE109" s="46">
        <v>102</v>
      </c>
      <c r="AF109" s="47">
        <v>85</v>
      </c>
    </row>
    <row r="110" spans="4:32">
      <c r="O110" s="46">
        <v>103</v>
      </c>
      <c r="P110" s="47">
        <v>56</v>
      </c>
      <c r="R110" s="46">
        <v>103</v>
      </c>
      <c r="S110" s="47">
        <v>62</v>
      </c>
      <c r="U110" s="46">
        <v>103</v>
      </c>
      <c r="V110" s="47">
        <v>68</v>
      </c>
      <c r="Y110" s="46">
        <v>103</v>
      </c>
      <c r="Z110" s="47">
        <v>70</v>
      </c>
      <c r="AB110" s="46">
        <v>103</v>
      </c>
      <c r="AC110" s="47">
        <v>78</v>
      </c>
      <c r="AE110" s="46">
        <v>103</v>
      </c>
      <c r="AF110" s="47">
        <v>86</v>
      </c>
    </row>
    <row r="111" spans="4:32">
      <c r="O111" s="46">
        <v>104</v>
      </c>
      <c r="P111" s="47">
        <v>56</v>
      </c>
      <c r="R111" s="46">
        <v>104</v>
      </c>
      <c r="S111" s="47">
        <v>63</v>
      </c>
      <c r="U111" s="46">
        <v>104</v>
      </c>
      <c r="V111" s="47">
        <v>69</v>
      </c>
      <c r="Y111" s="46">
        <v>104</v>
      </c>
      <c r="Z111" s="47">
        <v>70</v>
      </c>
      <c r="AB111" s="46">
        <v>104</v>
      </c>
      <c r="AC111" s="47">
        <v>79</v>
      </c>
      <c r="AE111" s="46">
        <v>104</v>
      </c>
      <c r="AF111" s="47">
        <v>86</v>
      </c>
    </row>
    <row r="112" spans="4:32">
      <c r="O112" s="46">
        <v>105</v>
      </c>
      <c r="P112" s="47">
        <v>56</v>
      </c>
      <c r="R112" s="46">
        <v>105</v>
      </c>
      <c r="S112" s="47">
        <v>63</v>
      </c>
      <c r="U112" s="46">
        <v>105</v>
      </c>
      <c r="V112" s="47">
        <v>69</v>
      </c>
      <c r="Y112" s="46">
        <v>105</v>
      </c>
      <c r="Z112" s="47">
        <v>70</v>
      </c>
      <c r="AB112" s="46">
        <v>105</v>
      </c>
      <c r="AC112" s="47">
        <v>79</v>
      </c>
      <c r="AE112" s="46">
        <v>105</v>
      </c>
      <c r="AF112" s="47">
        <v>86</v>
      </c>
    </row>
    <row r="113" spans="15:32">
      <c r="O113" s="46">
        <v>106</v>
      </c>
      <c r="P113" s="47">
        <v>57</v>
      </c>
      <c r="R113" s="46">
        <v>106</v>
      </c>
      <c r="S113" s="47">
        <v>63</v>
      </c>
      <c r="U113" s="46">
        <v>106</v>
      </c>
      <c r="V113" s="47">
        <v>69</v>
      </c>
      <c r="Y113" s="46">
        <v>106</v>
      </c>
      <c r="Z113" s="47">
        <v>71</v>
      </c>
      <c r="AB113" s="46">
        <v>106</v>
      </c>
      <c r="AC113" s="47">
        <v>79</v>
      </c>
      <c r="AE113" s="46">
        <v>106</v>
      </c>
      <c r="AF113" s="47">
        <v>87</v>
      </c>
    </row>
    <row r="114" spans="15:32">
      <c r="O114" s="46">
        <v>107</v>
      </c>
      <c r="P114" s="47">
        <v>57</v>
      </c>
      <c r="R114" s="46">
        <v>107</v>
      </c>
      <c r="S114" s="47">
        <v>64</v>
      </c>
      <c r="U114" s="46">
        <v>107</v>
      </c>
      <c r="V114" s="47">
        <v>70</v>
      </c>
      <c r="Y114" s="46">
        <v>107</v>
      </c>
      <c r="Z114" s="47">
        <v>71</v>
      </c>
      <c r="AB114" s="46">
        <v>107</v>
      </c>
      <c r="AC114" s="47">
        <v>80</v>
      </c>
      <c r="AE114" s="46">
        <v>107</v>
      </c>
      <c r="AF114" s="47">
        <v>87</v>
      </c>
    </row>
    <row r="115" spans="15:32">
      <c r="O115" s="46">
        <v>108</v>
      </c>
      <c r="P115" s="47">
        <v>57</v>
      </c>
      <c r="R115" s="46">
        <v>108</v>
      </c>
      <c r="S115" s="47">
        <v>64</v>
      </c>
      <c r="U115" s="46">
        <v>108</v>
      </c>
      <c r="V115" s="47">
        <v>70</v>
      </c>
      <c r="Y115" s="46">
        <v>108</v>
      </c>
      <c r="Z115" s="47">
        <v>71</v>
      </c>
      <c r="AB115" s="46">
        <v>108</v>
      </c>
      <c r="AC115" s="47">
        <v>80</v>
      </c>
      <c r="AE115" s="46">
        <v>108</v>
      </c>
      <c r="AF115" s="47">
        <v>88</v>
      </c>
    </row>
    <row r="116" spans="15:32">
      <c r="O116" s="46">
        <v>109</v>
      </c>
      <c r="P116" s="47">
        <v>57</v>
      </c>
      <c r="R116" s="46">
        <v>109</v>
      </c>
      <c r="S116" s="47">
        <v>64</v>
      </c>
      <c r="U116" s="46">
        <v>109</v>
      </c>
      <c r="V116" s="47">
        <v>70</v>
      </c>
      <c r="Y116" s="46">
        <v>109</v>
      </c>
      <c r="Z116" s="47">
        <v>72</v>
      </c>
      <c r="AB116" s="46">
        <v>109</v>
      </c>
      <c r="AC116" s="47">
        <v>80</v>
      </c>
      <c r="AE116" s="46">
        <v>109</v>
      </c>
      <c r="AF116" s="47">
        <v>88</v>
      </c>
    </row>
    <row r="117" spans="15:32">
      <c r="O117" s="46">
        <v>110</v>
      </c>
      <c r="P117" s="47">
        <v>58</v>
      </c>
      <c r="R117" s="46">
        <v>110</v>
      </c>
      <c r="S117" s="47">
        <v>65</v>
      </c>
      <c r="U117" s="46">
        <v>110</v>
      </c>
      <c r="V117" s="47">
        <v>71</v>
      </c>
      <c r="Y117" s="46">
        <v>110</v>
      </c>
      <c r="Z117" s="47">
        <v>72</v>
      </c>
      <c r="AB117" s="46">
        <v>110</v>
      </c>
      <c r="AC117" s="47">
        <v>81</v>
      </c>
      <c r="AE117" s="46">
        <v>110</v>
      </c>
      <c r="AF117" s="47">
        <v>88</v>
      </c>
    </row>
    <row r="118" spans="15:32">
      <c r="O118" s="46">
        <v>111</v>
      </c>
      <c r="P118" s="47">
        <v>58</v>
      </c>
      <c r="R118" s="46">
        <v>111</v>
      </c>
      <c r="S118" s="47">
        <v>65</v>
      </c>
      <c r="U118" s="46">
        <v>111</v>
      </c>
      <c r="V118" s="47">
        <v>71</v>
      </c>
      <c r="Y118" s="46">
        <v>111</v>
      </c>
      <c r="Z118" s="47">
        <v>72</v>
      </c>
      <c r="AB118" s="46">
        <v>111</v>
      </c>
      <c r="AC118" s="47">
        <v>81</v>
      </c>
      <c r="AE118" s="46">
        <v>111</v>
      </c>
      <c r="AF118" s="47">
        <v>89</v>
      </c>
    </row>
    <row r="119" spans="15:32">
      <c r="O119" s="46">
        <v>112</v>
      </c>
      <c r="P119" s="47">
        <v>58</v>
      </c>
      <c r="R119" s="46">
        <v>112</v>
      </c>
      <c r="S119" s="47">
        <v>65</v>
      </c>
      <c r="U119" s="46">
        <v>112</v>
      </c>
      <c r="V119" s="47">
        <v>71</v>
      </c>
      <c r="Y119" s="46">
        <v>112</v>
      </c>
      <c r="Z119" s="47">
        <v>73</v>
      </c>
      <c r="AB119" s="46">
        <v>112</v>
      </c>
      <c r="AC119" s="47">
        <v>81</v>
      </c>
      <c r="AE119" s="46">
        <v>112</v>
      </c>
      <c r="AF119" s="47">
        <v>89</v>
      </c>
    </row>
    <row r="120" spans="15:32">
      <c r="O120" s="46">
        <v>113</v>
      </c>
      <c r="P120" s="47">
        <v>58</v>
      </c>
      <c r="R120" s="46">
        <v>113</v>
      </c>
      <c r="S120" s="47">
        <v>65</v>
      </c>
      <c r="U120" s="46">
        <v>113</v>
      </c>
      <c r="V120" s="47">
        <v>72</v>
      </c>
      <c r="Y120" s="46">
        <v>113</v>
      </c>
      <c r="Z120" s="47">
        <v>73</v>
      </c>
      <c r="AB120" s="46">
        <v>113</v>
      </c>
      <c r="AC120" s="47">
        <v>82</v>
      </c>
      <c r="AE120" s="46">
        <v>113</v>
      </c>
      <c r="AF120" s="47">
        <v>90</v>
      </c>
    </row>
    <row r="121" spans="15:32">
      <c r="O121" s="46">
        <v>114</v>
      </c>
      <c r="P121" s="47">
        <v>59</v>
      </c>
      <c r="R121" s="46">
        <v>114</v>
      </c>
      <c r="S121" s="47">
        <v>66</v>
      </c>
      <c r="U121" s="46">
        <v>114</v>
      </c>
      <c r="V121" s="47">
        <v>72</v>
      </c>
      <c r="Y121" s="46">
        <v>114</v>
      </c>
      <c r="Z121" s="47">
        <v>73</v>
      </c>
      <c r="AB121" s="46">
        <v>114</v>
      </c>
      <c r="AC121" s="47">
        <v>82</v>
      </c>
      <c r="AE121" s="46">
        <v>114</v>
      </c>
      <c r="AF121" s="47">
        <v>90</v>
      </c>
    </row>
    <row r="122" spans="15:32">
      <c r="O122" s="46">
        <v>115</v>
      </c>
      <c r="P122" s="47">
        <v>59</v>
      </c>
      <c r="R122" s="46">
        <v>115</v>
      </c>
      <c r="S122" s="47">
        <v>66</v>
      </c>
      <c r="U122" s="46">
        <v>115</v>
      </c>
      <c r="V122" s="47">
        <v>72</v>
      </c>
      <c r="Y122" s="46">
        <v>115</v>
      </c>
      <c r="Z122" s="47">
        <v>74</v>
      </c>
      <c r="AB122" s="46">
        <v>115</v>
      </c>
      <c r="AC122" s="47">
        <v>83</v>
      </c>
      <c r="AE122" s="46">
        <v>115</v>
      </c>
      <c r="AF122" s="47">
        <v>90</v>
      </c>
    </row>
    <row r="123" spans="15:32">
      <c r="O123" s="46">
        <v>116</v>
      </c>
      <c r="P123" s="47">
        <v>59</v>
      </c>
      <c r="R123" s="46">
        <v>116</v>
      </c>
      <c r="S123" s="47">
        <v>66</v>
      </c>
      <c r="U123" s="46">
        <v>116</v>
      </c>
      <c r="V123" s="47">
        <v>73</v>
      </c>
      <c r="Y123" s="46">
        <v>116</v>
      </c>
      <c r="Z123" s="47">
        <v>74</v>
      </c>
      <c r="AB123" s="46">
        <v>116</v>
      </c>
      <c r="AC123" s="47">
        <v>83</v>
      </c>
      <c r="AE123" s="46">
        <v>116</v>
      </c>
      <c r="AF123" s="47">
        <v>91</v>
      </c>
    </row>
    <row r="124" spans="15:32">
      <c r="O124" s="46">
        <v>117</v>
      </c>
      <c r="P124" s="47">
        <v>59</v>
      </c>
      <c r="R124" s="46">
        <v>117</v>
      </c>
      <c r="S124" s="47">
        <v>67</v>
      </c>
      <c r="U124" s="46">
        <v>117</v>
      </c>
      <c r="V124" s="47">
        <v>73</v>
      </c>
      <c r="Y124" s="46">
        <v>117</v>
      </c>
      <c r="Z124" s="47">
        <v>74</v>
      </c>
      <c r="AB124" s="46">
        <v>117</v>
      </c>
      <c r="AC124" s="47">
        <v>83</v>
      </c>
      <c r="AE124" s="46">
        <v>117</v>
      </c>
      <c r="AF124" s="47">
        <v>91</v>
      </c>
    </row>
    <row r="125" spans="15:32">
      <c r="O125" s="46">
        <v>118</v>
      </c>
      <c r="P125" s="47">
        <v>60</v>
      </c>
      <c r="R125" s="46">
        <v>118</v>
      </c>
      <c r="S125" s="47">
        <v>67</v>
      </c>
      <c r="U125" s="46">
        <v>118</v>
      </c>
      <c r="V125" s="47">
        <v>73</v>
      </c>
      <c r="Y125" s="46">
        <v>118</v>
      </c>
      <c r="Z125" s="47">
        <v>75</v>
      </c>
      <c r="AB125" s="46">
        <v>118</v>
      </c>
      <c r="AC125" s="47">
        <v>84</v>
      </c>
      <c r="AE125" s="46">
        <v>118</v>
      </c>
      <c r="AF125" s="47">
        <v>92</v>
      </c>
    </row>
    <row r="126" spans="15:32">
      <c r="O126" s="46">
        <v>119</v>
      </c>
      <c r="P126" s="47">
        <v>60</v>
      </c>
      <c r="R126" s="46">
        <v>119</v>
      </c>
      <c r="S126" s="47">
        <v>67</v>
      </c>
      <c r="U126" s="46">
        <v>119</v>
      </c>
      <c r="V126" s="47">
        <v>73</v>
      </c>
      <c r="Y126" s="46">
        <v>119</v>
      </c>
      <c r="Z126" s="47">
        <v>75</v>
      </c>
      <c r="AB126" s="46">
        <v>119</v>
      </c>
      <c r="AC126" s="47">
        <v>84</v>
      </c>
      <c r="AE126" s="46">
        <v>119</v>
      </c>
      <c r="AF126" s="47">
        <v>92</v>
      </c>
    </row>
    <row r="127" spans="15:32">
      <c r="O127" s="46">
        <v>120</v>
      </c>
      <c r="P127" s="47">
        <v>60</v>
      </c>
      <c r="R127" s="46">
        <v>120</v>
      </c>
      <c r="S127" s="47">
        <v>67</v>
      </c>
      <c r="U127" s="46">
        <v>120</v>
      </c>
      <c r="V127" s="47">
        <v>74</v>
      </c>
      <c r="Y127" s="46">
        <v>120</v>
      </c>
      <c r="Z127" s="47">
        <v>75</v>
      </c>
      <c r="AB127" s="46">
        <v>120</v>
      </c>
      <c r="AC127" s="47">
        <v>84</v>
      </c>
      <c r="AE127" s="46">
        <v>120</v>
      </c>
      <c r="AF127" s="47">
        <v>92</v>
      </c>
    </row>
    <row r="128" spans="15:32">
      <c r="O128" s="46">
        <v>121</v>
      </c>
      <c r="P128" s="47">
        <v>60</v>
      </c>
      <c r="R128" s="46">
        <v>121</v>
      </c>
      <c r="S128" s="47">
        <v>68</v>
      </c>
      <c r="U128" s="46">
        <v>121</v>
      </c>
      <c r="V128" s="47">
        <v>74</v>
      </c>
      <c r="Y128" s="46">
        <v>121</v>
      </c>
      <c r="Z128" s="47">
        <v>76</v>
      </c>
      <c r="AB128" s="46">
        <v>121</v>
      </c>
      <c r="AC128" s="47">
        <v>85</v>
      </c>
      <c r="AE128" s="46">
        <v>121</v>
      </c>
      <c r="AF128" s="47">
        <v>93</v>
      </c>
    </row>
    <row r="129" spans="15:32">
      <c r="O129" s="46">
        <v>122</v>
      </c>
      <c r="P129" s="47">
        <v>61</v>
      </c>
      <c r="R129" s="46">
        <v>122</v>
      </c>
      <c r="S129" s="47">
        <v>68</v>
      </c>
      <c r="U129" s="46">
        <v>122</v>
      </c>
      <c r="V129" s="47">
        <v>74</v>
      </c>
      <c r="Y129" s="46">
        <v>122</v>
      </c>
      <c r="Z129" s="47">
        <v>76</v>
      </c>
      <c r="AB129" s="46">
        <v>122</v>
      </c>
      <c r="AC129" s="47">
        <v>85</v>
      </c>
      <c r="AE129" s="46">
        <v>122</v>
      </c>
      <c r="AF129" s="47">
        <v>93</v>
      </c>
    </row>
    <row r="130" spans="15:32">
      <c r="O130" s="46">
        <v>123</v>
      </c>
      <c r="P130" s="47">
        <v>61</v>
      </c>
      <c r="R130" s="46">
        <v>123</v>
      </c>
      <c r="S130" s="47">
        <v>68</v>
      </c>
      <c r="U130" s="46">
        <v>123</v>
      </c>
      <c r="V130" s="47">
        <v>75</v>
      </c>
      <c r="Y130" s="46">
        <v>123</v>
      </c>
      <c r="Z130" s="47">
        <v>76</v>
      </c>
      <c r="AB130" s="46">
        <v>123</v>
      </c>
      <c r="AC130" s="47">
        <v>85</v>
      </c>
      <c r="AE130" s="46">
        <v>123</v>
      </c>
      <c r="AF130" s="47">
        <v>93</v>
      </c>
    </row>
    <row r="131" spans="15:32">
      <c r="O131" s="46">
        <v>124</v>
      </c>
      <c r="P131" s="47">
        <v>61</v>
      </c>
      <c r="R131" s="46">
        <v>124</v>
      </c>
      <c r="S131" s="47">
        <v>68</v>
      </c>
      <c r="U131" s="46">
        <v>124</v>
      </c>
      <c r="V131" s="47">
        <v>75</v>
      </c>
      <c r="Y131" s="46">
        <v>124</v>
      </c>
      <c r="Z131" s="47">
        <v>76</v>
      </c>
      <c r="AB131" s="46">
        <v>124</v>
      </c>
      <c r="AC131" s="47">
        <v>86</v>
      </c>
      <c r="AE131" s="46">
        <v>124</v>
      </c>
      <c r="AF131" s="47">
        <v>94</v>
      </c>
    </row>
    <row r="132" spans="15:32">
      <c r="O132" s="46">
        <v>125</v>
      </c>
      <c r="P132" s="47">
        <v>61</v>
      </c>
      <c r="R132" s="46">
        <v>125</v>
      </c>
      <c r="S132" s="47">
        <v>69</v>
      </c>
      <c r="U132" s="46">
        <v>125</v>
      </c>
      <c r="V132" s="47">
        <v>75</v>
      </c>
      <c r="Y132" s="46">
        <v>125</v>
      </c>
      <c r="Z132" s="47">
        <v>77</v>
      </c>
      <c r="AB132" s="46">
        <v>125</v>
      </c>
      <c r="AC132" s="47">
        <v>86</v>
      </c>
      <c r="AE132" s="46">
        <v>125</v>
      </c>
      <c r="AF132" s="47">
        <v>94</v>
      </c>
    </row>
    <row r="133" spans="15:32">
      <c r="O133" s="46">
        <v>126</v>
      </c>
      <c r="P133" s="47">
        <v>62</v>
      </c>
      <c r="R133" s="46">
        <v>126</v>
      </c>
      <c r="S133" s="47">
        <v>69</v>
      </c>
      <c r="U133" s="46">
        <v>126</v>
      </c>
      <c r="V133" s="47">
        <v>76</v>
      </c>
      <c r="Y133" s="46">
        <v>126</v>
      </c>
      <c r="Z133" s="47">
        <v>77</v>
      </c>
      <c r="AB133" s="46">
        <v>126</v>
      </c>
      <c r="AC133" s="47">
        <v>86</v>
      </c>
      <c r="AE133" s="46">
        <v>126</v>
      </c>
      <c r="AF133" s="47">
        <v>95</v>
      </c>
    </row>
    <row r="134" spans="15:32">
      <c r="O134" s="46">
        <v>127</v>
      </c>
      <c r="P134" s="47">
        <v>62</v>
      </c>
      <c r="R134" s="46">
        <v>127</v>
      </c>
      <c r="S134" s="47">
        <v>69</v>
      </c>
      <c r="U134" s="46">
        <v>127</v>
      </c>
      <c r="V134" s="47">
        <v>76</v>
      </c>
      <c r="Y134" s="46">
        <v>127</v>
      </c>
      <c r="Z134" s="47">
        <v>77</v>
      </c>
      <c r="AB134" s="46">
        <v>127</v>
      </c>
      <c r="AC134" s="47">
        <v>87</v>
      </c>
      <c r="AE134" s="46">
        <v>127</v>
      </c>
      <c r="AF134" s="47">
        <v>95</v>
      </c>
    </row>
    <row r="135" spans="15:32">
      <c r="O135" s="46">
        <v>128</v>
      </c>
      <c r="P135" s="47">
        <v>62</v>
      </c>
      <c r="R135" s="46">
        <v>128</v>
      </c>
      <c r="S135" s="47">
        <v>70</v>
      </c>
      <c r="U135" s="46">
        <v>128</v>
      </c>
      <c r="V135" s="47">
        <v>76</v>
      </c>
      <c r="Y135" s="46">
        <v>128</v>
      </c>
      <c r="Z135" s="47">
        <v>78</v>
      </c>
      <c r="AB135" s="46">
        <v>128</v>
      </c>
      <c r="AC135" s="47">
        <v>87</v>
      </c>
      <c r="AE135" s="46">
        <v>128</v>
      </c>
      <c r="AF135" s="47">
        <v>95</v>
      </c>
    </row>
    <row r="136" spans="15:32">
      <c r="O136" s="46">
        <v>129</v>
      </c>
      <c r="P136" s="47">
        <v>62</v>
      </c>
      <c r="R136" s="46">
        <v>129</v>
      </c>
      <c r="S136" s="47">
        <v>70</v>
      </c>
      <c r="U136" s="46">
        <v>129</v>
      </c>
      <c r="V136" s="47">
        <v>76</v>
      </c>
      <c r="Y136" s="46">
        <v>129</v>
      </c>
      <c r="Z136" s="47">
        <v>78</v>
      </c>
      <c r="AB136" s="46">
        <v>129</v>
      </c>
      <c r="AC136" s="47">
        <v>87</v>
      </c>
      <c r="AE136" s="46">
        <v>129</v>
      </c>
      <c r="AF136" s="47">
        <v>96</v>
      </c>
    </row>
    <row r="137" spans="15:32">
      <c r="O137" s="46">
        <v>130</v>
      </c>
      <c r="P137" s="47">
        <v>63</v>
      </c>
      <c r="R137" s="46">
        <v>130</v>
      </c>
      <c r="S137" s="47">
        <v>70</v>
      </c>
      <c r="U137" s="46">
        <v>130</v>
      </c>
      <c r="V137" s="47">
        <v>77</v>
      </c>
      <c r="Y137" s="46">
        <v>130</v>
      </c>
      <c r="Z137" s="47">
        <v>78</v>
      </c>
      <c r="AB137" s="46">
        <v>130</v>
      </c>
      <c r="AC137" s="47">
        <v>88</v>
      </c>
      <c r="AE137" s="46">
        <v>130</v>
      </c>
      <c r="AF137" s="47">
        <v>96</v>
      </c>
    </row>
    <row r="138" spans="15:32">
      <c r="O138" s="46">
        <v>131</v>
      </c>
      <c r="P138" s="47">
        <v>63</v>
      </c>
      <c r="R138" s="46">
        <v>131</v>
      </c>
      <c r="S138" s="47">
        <v>70</v>
      </c>
      <c r="U138" s="46">
        <v>131</v>
      </c>
      <c r="V138" s="47">
        <v>77</v>
      </c>
      <c r="Y138" s="46">
        <v>131</v>
      </c>
      <c r="Z138" s="47">
        <v>79</v>
      </c>
      <c r="AB138" s="46">
        <v>131</v>
      </c>
      <c r="AC138" s="47">
        <v>88</v>
      </c>
      <c r="AE138" s="46">
        <v>131</v>
      </c>
      <c r="AF138" s="47">
        <v>96</v>
      </c>
    </row>
    <row r="139" spans="15:32">
      <c r="O139" s="46">
        <v>132</v>
      </c>
      <c r="P139" s="47">
        <v>63</v>
      </c>
      <c r="R139" s="46">
        <v>132</v>
      </c>
      <c r="S139" s="47">
        <v>71</v>
      </c>
      <c r="U139" s="46">
        <v>132</v>
      </c>
      <c r="V139" s="47">
        <v>77</v>
      </c>
      <c r="Y139" s="46">
        <v>132</v>
      </c>
      <c r="Z139" s="47">
        <v>79</v>
      </c>
      <c r="AB139" s="46">
        <v>132</v>
      </c>
      <c r="AC139" s="47">
        <v>88</v>
      </c>
      <c r="AE139" s="46">
        <v>132</v>
      </c>
      <c r="AF139" s="47">
        <v>97</v>
      </c>
    </row>
    <row r="140" spans="15:32">
      <c r="O140" s="46">
        <v>133</v>
      </c>
      <c r="P140" s="47">
        <v>63</v>
      </c>
      <c r="R140" s="46">
        <v>133</v>
      </c>
      <c r="S140" s="47">
        <v>71</v>
      </c>
      <c r="U140" s="46">
        <v>133</v>
      </c>
      <c r="V140" s="47">
        <v>78</v>
      </c>
      <c r="Y140" s="46">
        <v>133</v>
      </c>
      <c r="Z140" s="47">
        <v>79</v>
      </c>
      <c r="AB140" s="46">
        <v>133</v>
      </c>
      <c r="AC140" s="47">
        <v>89</v>
      </c>
      <c r="AE140" s="46">
        <v>133</v>
      </c>
      <c r="AF140" s="47">
        <v>97</v>
      </c>
    </row>
    <row r="141" spans="15:32">
      <c r="O141" s="46">
        <v>134</v>
      </c>
      <c r="P141" s="47">
        <v>64</v>
      </c>
      <c r="R141" s="46">
        <v>134</v>
      </c>
      <c r="S141" s="47">
        <v>71</v>
      </c>
      <c r="U141" s="46">
        <v>134</v>
      </c>
      <c r="V141" s="47">
        <v>78</v>
      </c>
      <c r="Y141" s="46">
        <v>134</v>
      </c>
      <c r="Z141" s="47">
        <v>79</v>
      </c>
      <c r="AB141" s="46">
        <v>134</v>
      </c>
      <c r="AC141" s="47">
        <v>89</v>
      </c>
      <c r="AE141" s="46">
        <v>134</v>
      </c>
      <c r="AF141" s="47">
        <v>98</v>
      </c>
    </row>
    <row r="142" spans="15:32">
      <c r="O142" s="46">
        <v>135</v>
      </c>
      <c r="P142" s="47">
        <v>64</v>
      </c>
      <c r="R142" s="46">
        <v>135</v>
      </c>
      <c r="S142" s="47">
        <v>71</v>
      </c>
      <c r="U142" s="46">
        <v>135</v>
      </c>
      <c r="V142" s="47">
        <v>78</v>
      </c>
      <c r="Y142" s="46">
        <v>135</v>
      </c>
      <c r="Z142" s="47">
        <v>80</v>
      </c>
      <c r="AB142" s="46">
        <v>135</v>
      </c>
      <c r="AC142" s="47">
        <v>89</v>
      </c>
      <c r="AE142" s="46">
        <v>135</v>
      </c>
      <c r="AF142" s="47">
        <v>98</v>
      </c>
    </row>
    <row r="143" spans="15:32">
      <c r="O143" s="46">
        <v>136</v>
      </c>
      <c r="P143" s="47">
        <v>64</v>
      </c>
      <c r="R143" s="46">
        <v>136</v>
      </c>
      <c r="S143" s="47">
        <v>72</v>
      </c>
      <c r="U143" s="46">
        <v>136</v>
      </c>
      <c r="V143" s="47">
        <v>78</v>
      </c>
      <c r="Y143" s="46">
        <v>136</v>
      </c>
      <c r="Z143" s="47">
        <v>80</v>
      </c>
      <c r="AB143" s="46">
        <v>136</v>
      </c>
      <c r="AC143" s="47">
        <v>90</v>
      </c>
      <c r="AE143" s="46">
        <v>136</v>
      </c>
      <c r="AF143" s="47">
        <v>98</v>
      </c>
    </row>
    <row r="144" spans="15:32">
      <c r="O144" s="46">
        <v>137</v>
      </c>
      <c r="P144" s="47">
        <v>64</v>
      </c>
      <c r="R144" s="46">
        <v>137</v>
      </c>
      <c r="S144" s="47">
        <v>72</v>
      </c>
      <c r="U144" s="46">
        <v>137</v>
      </c>
      <c r="V144" s="47">
        <v>79</v>
      </c>
      <c r="Y144" s="46">
        <v>137</v>
      </c>
      <c r="Z144" s="47">
        <v>80</v>
      </c>
      <c r="AB144" s="46">
        <v>137</v>
      </c>
      <c r="AC144" s="47">
        <v>90</v>
      </c>
      <c r="AE144" s="46">
        <v>137</v>
      </c>
      <c r="AF144" s="47">
        <v>99</v>
      </c>
    </row>
    <row r="145" spans="15:32">
      <c r="O145" s="46">
        <v>138</v>
      </c>
      <c r="P145" s="47">
        <v>64</v>
      </c>
      <c r="R145" s="46">
        <v>138</v>
      </c>
      <c r="S145" s="47">
        <v>72</v>
      </c>
      <c r="U145" s="46">
        <v>138</v>
      </c>
      <c r="V145" s="47">
        <v>79</v>
      </c>
      <c r="Y145" s="46">
        <v>138</v>
      </c>
      <c r="Z145" s="47">
        <v>81</v>
      </c>
      <c r="AB145" s="46">
        <v>138</v>
      </c>
      <c r="AC145" s="47">
        <v>90</v>
      </c>
      <c r="AE145" s="46">
        <v>138</v>
      </c>
      <c r="AF145" s="47">
        <v>99</v>
      </c>
    </row>
  </sheetData>
  <sheetProtection password="CD8C" sheet="1" objects="1" scenarios="1"/>
  <conditionalFormatting sqref="A27">
    <cfRule type="containsText" dxfId="5" priority="2" operator="containsText" text="This H value does indicate significant heterogeneity.">
      <formula>NOT(ISERROR(SEARCH("This H value does indicate significant heterogeneity.",A27)))</formula>
    </cfRule>
  </conditionalFormatting>
  <conditionalFormatting sqref="A34">
    <cfRule type="containsText" dxfId="4" priority="1" operator="containsText" text="This R value does indicate significant heterogeneity.">
      <formula>NOT(ISERROR(SEARCH("This R value does indicate significant heterogeneity.",A34)))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AS145"/>
  <sheetViews>
    <sheetView showGridLines="0" showRowColHeaders="0" zoomScaleNormal="100" workbookViewId="0">
      <selection activeCell="B6" sqref="B6"/>
    </sheetView>
  </sheetViews>
  <sheetFormatPr defaultColWidth="9.140625" defaultRowHeight="12.75"/>
  <cols>
    <col min="1" max="1" width="79" customWidth="1"/>
    <col min="2" max="2" width="13.140625" customWidth="1"/>
    <col min="3" max="4" width="9.140625" customWidth="1"/>
    <col min="5" max="5" width="17.140625" bestFit="1" customWidth="1"/>
    <col min="6" max="6" width="11.42578125" style="44"/>
    <col min="7" max="7" width="12.42578125" style="44" bestFit="1" customWidth="1"/>
    <col min="8" max="8" width="8.7109375" style="44" bestFit="1" customWidth="1"/>
    <col min="9" max="9" width="21" style="44" bestFit="1" customWidth="1"/>
    <col min="10" max="10" width="11.5703125" style="44" bestFit="1" customWidth="1"/>
    <col min="11" max="11" width="20.85546875" style="44" bestFit="1" customWidth="1"/>
    <col min="12" max="12" width="17.28515625" style="44" bestFit="1" customWidth="1"/>
    <col min="13" max="13" width="11.42578125" style="44"/>
    <col min="14" max="14" width="26" style="44" bestFit="1" customWidth="1"/>
    <col min="15" max="15" width="9.85546875" style="44" bestFit="1" customWidth="1"/>
    <col min="16" max="16" width="18" style="44" bestFit="1" customWidth="1"/>
    <col min="17" max="17" width="11.5703125" style="44" bestFit="1" customWidth="1"/>
    <col min="18" max="18" width="11.42578125" style="44"/>
    <col min="19" max="19" width="18" style="44" bestFit="1" customWidth="1"/>
    <col min="20" max="20" width="11.5703125" style="44" bestFit="1" customWidth="1"/>
    <col min="21" max="21" width="9.85546875" style="44" bestFit="1" customWidth="1"/>
    <col min="22" max="22" width="18" style="44" bestFit="1" customWidth="1"/>
    <col min="23" max="23" width="11.42578125" style="44"/>
    <col min="24" max="24" width="22" style="44" bestFit="1" customWidth="1"/>
    <col min="25" max="25" width="9.85546875" style="44" bestFit="1" customWidth="1"/>
    <col min="26" max="26" width="18" style="44" bestFit="1" customWidth="1"/>
    <col min="27" max="27" width="11.5703125" style="44" bestFit="1" customWidth="1"/>
    <col min="28" max="28" width="9.85546875" style="44" bestFit="1" customWidth="1"/>
    <col min="29" max="29" width="18" style="44" bestFit="1" customWidth="1"/>
    <col min="30" max="30" width="11.5703125" style="44" bestFit="1" customWidth="1"/>
    <col min="31" max="31" width="9.85546875" style="44" bestFit="1" customWidth="1"/>
    <col min="32" max="32" width="18" style="44" bestFit="1" customWidth="1"/>
    <col min="33" max="39" width="9.140625" style="44"/>
    <col min="40" max="45" width="9.140625" style="41"/>
  </cols>
  <sheetData>
    <row r="1" spans="1:32" ht="15.75">
      <c r="A1" s="2" t="s">
        <v>44</v>
      </c>
    </row>
    <row r="2" spans="1:32">
      <c r="A2" s="5" t="s">
        <v>9</v>
      </c>
    </row>
    <row r="4" spans="1:32" ht="13.5" thickBot="1">
      <c r="A4" s="20" t="str">
        <f>IF($B$10&lt;$B$8,"Not allowed: the # of container sample results is &lt; to the recommended #", "")</f>
        <v/>
      </c>
    </row>
    <row r="5" spans="1:32" ht="13.5" thickBot="1">
      <c r="D5" s="22" t="s">
        <v>1</v>
      </c>
      <c r="E5" s="11" t="s">
        <v>10</v>
      </c>
      <c r="F5" s="47" t="s">
        <v>4</v>
      </c>
      <c r="G5" s="46" t="s">
        <v>12</v>
      </c>
      <c r="H5" s="46"/>
      <c r="I5" s="48" t="s">
        <v>14</v>
      </c>
      <c r="J5" s="46"/>
      <c r="K5" s="46"/>
      <c r="L5" s="45"/>
      <c r="N5" s="48" t="s">
        <v>34</v>
      </c>
      <c r="O5" s="45"/>
      <c r="P5" s="45"/>
      <c r="Q5" s="45"/>
      <c r="R5" s="45"/>
      <c r="S5" s="45"/>
      <c r="T5" s="45"/>
      <c r="U5" s="45"/>
      <c r="V5" s="45"/>
      <c r="X5" s="48" t="s">
        <v>35</v>
      </c>
      <c r="Y5" s="45"/>
      <c r="Z5" s="45"/>
      <c r="AA5" s="45"/>
      <c r="AB5" s="45"/>
      <c r="AC5" s="45"/>
      <c r="AD5" s="45"/>
      <c r="AE5" s="45"/>
      <c r="AF5" s="45"/>
    </row>
    <row r="6" spans="1:32" ht="13.5" thickBot="1">
      <c r="A6" s="1" t="s">
        <v>13</v>
      </c>
      <c r="B6" s="18"/>
      <c r="D6" s="36"/>
      <c r="E6" s="12">
        <v>1</v>
      </c>
      <c r="F6" s="49" t="e">
        <f>AVERAGE(D6:D105)</f>
        <v>#DIV/0!</v>
      </c>
      <c r="G6" s="46" t="s">
        <v>7</v>
      </c>
      <c r="H6" s="50" t="e">
        <f>IF($B$14="Y",$B$21/$B$19-2.2,$B$21/$B$19-1.4)</f>
        <v>#VALUE!</v>
      </c>
      <c r="I6" s="46" t="s">
        <v>15</v>
      </c>
      <c r="J6" s="46" t="s">
        <v>16</v>
      </c>
      <c r="K6" s="46" t="s">
        <v>17</v>
      </c>
      <c r="L6" s="46" t="s">
        <v>18</v>
      </c>
      <c r="N6" s="46" t="s">
        <v>16</v>
      </c>
      <c r="O6" s="46" t="s">
        <v>36</v>
      </c>
      <c r="P6" s="46" t="s">
        <v>24</v>
      </c>
      <c r="Q6" s="46" t="s">
        <v>16</v>
      </c>
      <c r="R6" s="46" t="s">
        <v>36</v>
      </c>
      <c r="S6" s="46" t="s">
        <v>24</v>
      </c>
      <c r="T6" s="46" t="s">
        <v>16</v>
      </c>
      <c r="U6" s="46" t="s">
        <v>36</v>
      </c>
      <c r="V6" s="46" t="s">
        <v>24</v>
      </c>
      <c r="X6" s="46" t="s">
        <v>16</v>
      </c>
      <c r="Y6" s="46" t="s">
        <v>36</v>
      </c>
      <c r="Z6" s="46" t="s">
        <v>24</v>
      </c>
      <c r="AA6" s="46" t="s">
        <v>16</v>
      </c>
      <c r="AB6" s="46" t="s">
        <v>36</v>
      </c>
      <c r="AC6" s="46" t="s">
        <v>24</v>
      </c>
      <c r="AD6" s="46" t="s">
        <v>16</v>
      </c>
      <c r="AE6" s="46" t="s">
        <v>36</v>
      </c>
      <c r="AF6" s="46" t="s">
        <v>24</v>
      </c>
    </row>
    <row r="7" spans="1:32" ht="13.5" thickBot="1">
      <c r="A7" s="1"/>
      <c r="D7" s="36"/>
      <c r="E7" s="12">
        <v>2</v>
      </c>
      <c r="G7" s="46"/>
      <c r="H7" s="50"/>
      <c r="I7" s="46">
        <v>5</v>
      </c>
      <c r="J7" s="46">
        <v>5</v>
      </c>
      <c r="K7" s="46">
        <v>3.25</v>
      </c>
      <c r="L7" s="46">
        <v>5.0999999999999996</v>
      </c>
      <c r="N7" s="51" t="s">
        <v>28</v>
      </c>
      <c r="O7" s="46">
        <v>0</v>
      </c>
      <c r="P7" s="46">
        <v>6</v>
      </c>
      <c r="Q7" s="52" t="s">
        <v>25</v>
      </c>
      <c r="R7" s="46">
        <v>0</v>
      </c>
      <c r="S7" s="46">
        <v>7</v>
      </c>
      <c r="T7" s="53">
        <v>20</v>
      </c>
      <c r="U7" s="46">
        <v>0</v>
      </c>
      <c r="V7" s="46">
        <v>7</v>
      </c>
      <c r="X7" s="51" t="s">
        <v>28</v>
      </c>
      <c r="Y7" s="46">
        <v>0</v>
      </c>
      <c r="Z7" s="46">
        <v>7</v>
      </c>
      <c r="AA7" s="52" t="s">
        <v>25</v>
      </c>
      <c r="AB7" s="46">
        <v>0</v>
      </c>
      <c r="AC7" s="46">
        <v>8</v>
      </c>
      <c r="AD7" s="53">
        <v>20</v>
      </c>
      <c r="AE7" s="46">
        <v>0</v>
      </c>
      <c r="AF7" s="46">
        <v>9</v>
      </c>
    </row>
    <row r="8" spans="1:32" ht="13.5" thickBot="1">
      <c r="A8" s="1" t="s">
        <v>19</v>
      </c>
      <c r="B8" s="19" t="str">
        <f>IF($B$6&lt;5,"",VLOOKUP($B$6,$I$7:$J$52,2))</f>
        <v/>
      </c>
      <c r="D8" s="36"/>
      <c r="E8" s="12">
        <v>3</v>
      </c>
      <c r="G8" s="46"/>
      <c r="H8" s="46"/>
      <c r="I8" s="46">
        <v>6</v>
      </c>
      <c r="J8" s="46">
        <v>6</v>
      </c>
      <c r="K8" s="46">
        <v>2.83</v>
      </c>
      <c r="L8" s="46">
        <v>4.4400000000000004</v>
      </c>
      <c r="N8" s="46"/>
      <c r="O8" s="46">
        <v>1</v>
      </c>
      <c r="P8" s="46">
        <v>6</v>
      </c>
      <c r="Q8" s="45"/>
      <c r="R8" s="46">
        <v>1</v>
      </c>
      <c r="S8" s="46">
        <v>7</v>
      </c>
      <c r="T8" s="45"/>
      <c r="U8" s="46">
        <v>1</v>
      </c>
      <c r="V8" s="46">
        <v>7</v>
      </c>
      <c r="X8" s="46"/>
      <c r="Y8" s="46">
        <v>1</v>
      </c>
      <c r="Z8" s="46">
        <v>7</v>
      </c>
      <c r="AA8" s="45"/>
      <c r="AB8" s="46">
        <v>1</v>
      </c>
      <c r="AC8" s="46">
        <v>8</v>
      </c>
      <c r="AD8" s="45"/>
      <c r="AE8" s="46">
        <v>1</v>
      </c>
      <c r="AF8" s="46">
        <v>9</v>
      </c>
    </row>
    <row r="9" spans="1:32" ht="13.5" thickBot="1">
      <c r="A9" s="1"/>
      <c r="D9" s="36"/>
      <c r="E9" s="12">
        <v>4</v>
      </c>
      <c r="G9" s="46"/>
      <c r="H9" s="46"/>
      <c r="I9" s="46">
        <v>7</v>
      </c>
      <c r="J9" s="46">
        <v>7</v>
      </c>
      <c r="K9" s="46">
        <v>2.52</v>
      </c>
      <c r="L9" s="46">
        <v>3.98</v>
      </c>
      <c r="N9" s="46"/>
      <c r="O9" s="46">
        <v>2</v>
      </c>
      <c r="P9" s="46">
        <v>8</v>
      </c>
      <c r="Q9" s="45"/>
      <c r="R9" s="46">
        <v>2</v>
      </c>
      <c r="S9" s="46">
        <v>9</v>
      </c>
      <c r="T9" s="45"/>
      <c r="U9" s="46">
        <v>2</v>
      </c>
      <c r="V9" s="46">
        <v>10</v>
      </c>
      <c r="X9" s="46"/>
      <c r="Y9" s="46">
        <v>2</v>
      </c>
      <c r="Z9" s="46">
        <v>10</v>
      </c>
      <c r="AA9" s="45"/>
      <c r="AB9" s="46">
        <v>2</v>
      </c>
      <c r="AC9" s="46">
        <v>11</v>
      </c>
      <c r="AD9" s="45"/>
      <c r="AE9" s="46">
        <v>2</v>
      </c>
      <c r="AF9" s="46">
        <v>12</v>
      </c>
    </row>
    <row r="10" spans="1:32" ht="13.5" thickBot="1">
      <c r="A10" s="1" t="s">
        <v>2</v>
      </c>
      <c r="B10" s="39" t="str">
        <f>IF($B$6&lt;5,"",COUNT($D$6:$D$105))</f>
        <v/>
      </c>
      <c r="D10" s="36"/>
      <c r="E10" s="12">
        <v>5</v>
      </c>
      <c r="G10" s="46"/>
      <c r="H10" s="46"/>
      <c r="I10" s="46">
        <v>8</v>
      </c>
      <c r="J10" s="46">
        <v>8</v>
      </c>
      <c r="K10" s="46">
        <v>2.2999999999999998</v>
      </c>
      <c r="L10" s="46">
        <v>3.61</v>
      </c>
      <c r="N10" s="46"/>
      <c r="O10" s="46">
        <v>3</v>
      </c>
      <c r="P10" s="46">
        <v>10</v>
      </c>
      <c r="Q10" s="45"/>
      <c r="R10" s="46">
        <v>3</v>
      </c>
      <c r="S10" s="46">
        <v>11</v>
      </c>
      <c r="T10" s="45"/>
      <c r="U10" s="46">
        <v>3</v>
      </c>
      <c r="V10" s="46">
        <v>12</v>
      </c>
      <c r="X10" s="46"/>
      <c r="Y10" s="46">
        <v>3</v>
      </c>
      <c r="Z10" s="46">
        <v>12</v>
      </c>
      <c r="AA10" s="45"/>
      <c r="AB10" s="46">
        <v>3</v>
      </c>
      <c r="AC10" s="46">
        <v>14</v>
      </c>
      <c r="AD10" s="45"/>
      <c r="AE10" s="46">
        <v>3</v>
      </c>
      <c r="AF10" s="46">
        <v>15</v>
      </c>
    </row>
    <row r="11" spans="1:32" ht="13.5" thickBot="1">
      <c r="A11" s="1"/>
      <c r="D11" s="36"/>
      <c r="E11" s="12">
        <v>6</v>
      </c>
      <c r="G11" s="54"/>
      <c r="H11" s="46"/>
      <c r="I11" s="46">
        <v>9</v>
      </c>
      <c r="J11" s="46">
        <v>9</v>
      </c>
      <c r="K11" s="46">
        <v>2.11</v>
      </c>
      <c r="L11" s="46">
        <v>3.32</v>
      </c>
      <c r="N11" s="46"/>
      <c r="O11" s="46">
        <v>4</v>
      </c>
      <c r="P11" s="46">
        <v>11</v>
      </c>
      <c r="Q11" s="45"/>
      <c r="R11" s="46">
        <v>4</v>
      </c>
      <c r="S11" s="46">
        <v>13</v>
      </c>
      <c r="T11" s="45"/>
      <c r="U11" s="46">
        <v>4</v>
      </c>
      <c r="V11" s="46">
        <v>14</v>
      </c>
      <c r="X11" s="46"/>
      <c r="Y11" s="46">
        <v>4</v>
      </c>
      <c r="Z11" s="46">
        <v>14</v>
      </c>
      <c r="AA11" s="45"/>
      <c r="AB11" s="46">
        <v>4</v>
      </c>
      <c r="AC11" s="46">
        <v>16</v>
      </c>
      <c r="AD11" s="45"/>
      <c r="AE11" s="46">
        <v>4</v>
      </c>
      <c r="AF11" s="46">
        <v>17</v>
      </c>
    </row>
    <row r="12" spans="1:32" ht="13.5" thickBot="1">
      <c r="A12" s="1" t="s">
        <v>11</v>
      </c>
      <c r="B12" s="18">
        <v>10000</v>
      </c>
      <c r="D12" s="36"/>
      <c r="E12" s="12">
        <v>7</v>
      </c>
      <c r="G12" s="46"/>
      <c r="H12" s="46"/>
      <c r="I12" s="46">
        <v>10</v>
      </c>
      <c r="J12" s="46">
        <v>10</v>
      </c>
      <c r="K12" s="46">
        <v>1.97</v>
      </c>
      <c r="L12" s="46">
        <v>3.1</v>
      </c>
      <c r="N12" s="46"/>
      <c r="O12" s="46">
        <v>5</v>
      </c>
      <c r="P12" s="46">
        <v>13</v>
      </c>
      <c r="Q12" s="45"/>
      <c r="R12" s="46">
        <v>5</v>
      </c>
      <c r="S12" s="46">
        <v>14</v>
      </c>
      <c r="T12" s="45"/>
      <c r="U12" s="46">
        <v>5</v>
      </c>
      <c r="V12" s="46">
        <v>15</v>
      </c>
      <c r="X12" s="46"/>
      <c r="Y12" s="46">
        <v>5</v>
      </c>
      <c r="Z12" s="46">
        <v>16</v>
      </c>
      <c r="AA12" s="45"/>
      <c r="AB12" s="46">
        <v>5</v>
      </c>
      <c r="AC12" s="46">
        <v>18</v>
      </c>
      <c r="AD12" s="45"/>
      <c r="AE12" s="46">
        <v>5</v>
      </c>
      <c r="AF12" s="46">
        <v>19</v>
      </c>
    </row>
    <row r="13" spans="1:32" ht="13.5" thickBot="1">
      <c r="A13" s="1"/>
      <c r="D13" s="36"/>
      <c r="E13" s="12">
        <v>8</v>
      </c>
      <c r="G13" s="46"/>
      <c r="H13" s="46"/>
      <c r="I13" s="46">
        <v>11</v>
      </c>
      <c r="J13" s="46">
        <v>11</v>
      </c>
      <c r="K13" s="46">
        <v>1.85</v>
      </c>
      <c r="L13" s="46">
        <v>2.9</v>
      </c>
      <c r="N13" s="46"/>
      <c r="O13" s="46">
        <v>6</v>
      </c>
      <c r="P13" s="46">
        <v>14</v>
      </c>
      <c r="Q13" s="45"/>
      <c r="R13" s="46">
        <v>6</v>
      </c>
      <c r="S13" s="46">
        <v>15</v>
      </c>
      <c r="T13" s="45"/>
      <c r="U13" s="46">
        <v>6</v>
      </c>
      <c r="V13" s="46">
        <v>17</v>
      </c>
      <c r="X13" s="46"/>
      <c r="Y13" s="46">
        <v>6</v>
      </c>
      <c r="Z13" s="46">
        <v>17</v>
      </c>
      <c r="AA13" s="45"/>
      <c r="AB13" s="46">
        <v>6</v>
      </c>
      <c r="AC13" s="46">
        <v>19</v>
      </c>
      <c r="AD13" s="45"/>
      <c r="AE13" s="46">
        <v>6</v>
      </c>
      <c r="AF13" s="46">
        <v>21</v>
      </c>
    </row>
    <row r="14" spans="1:32" ht="13.5" thickBot="1">
      <c r="A14" s="1" t="s">
        <v>3</v>
      </c>
      <c r="B14" s="18"/>
      <c r="D14" s="36"/>
      <c r="E14" s="12">
        <v>9</v>
      </c>
      <c r="G14" s="46"/>
      <c r="H14" s="55"/>
      <c r="I14" s="46">
        <v>12</v>
      </c>
      <c r="J14" s="46">
        <v>11</v>
      </c>
      <c r="K14" s="46">
        <v>1.85</v>
      </c>
      <c r="L14" s="46">
        <v>2.9</v>
      </c>
      <c r="N14" s="46"/>
      <c r="O14" s="46">
        <v>7</v>
      </c>
      <c r="P14" s="46">
        <v>15</v>
      </c>
      <c r="Q14" s="45"/>
      <c r="R14" s="46">
        <v>7</v>
      </c>
      <c r="S14" s="46">
        <v>17</v>
      </c>
      <c r="T14" s="45"/>
      <c r="U14" s="46">
        <v>7</v>
      </c>
      <c r="V14" s="46">
        <v>18</v>
      </c>
      <c r="X14" s="46"/>
      <c r="Y14" s="46">
        <v>7</v>
      </c>
      <c r="Z14" s="46">
        <v>19</v>
      </c>
      <c r="AA14" s="45"/>
      <c r="AB14" s="46">
        <v>7</v>
      </c>
      <c r="AC14" s="46">
        <v>21</v>
      </c>
      <c r="AD14" s="45"/>
      <c r="AE14" s="46">
        <v>7</v>
      </c>
      <c r="AF14" s="46">
        <v>23</v>
      </c>
    </row>
    <row r="15" spans="1:32" ht="13.5" thickBot="1">
      <c r="A15" s="1"/>
      <c r="D15" s="36"/>
      <c r="E15" s="12">
        <v>10</v>
      </c>
      <c r="G15" s="46"/>
      <c r="H15" s="46"/>
      <c r="I15" s="46">
        <v>13</v>
      </c>
      <c r="J15" s="46">
        <v>11</v>
      </c>
      <c r="K15" s="46">
        <v>1.85</v>
      </c>
      <c r="L15" s="46">
        <v>2.9</v>
      </c>
      <c r="N15" s="46"/>
      <c r="O15" s="46">
        <v>8</v>
      </c>
      <c r="P15" s="46">
        <v>16</v>
      </c>
      <c r="Q15" s="45"/>
      <c r="R15" s="46">
        <v>8</v>
      </c>
      <c r="S15" s="46">
        <v>18</v>
      </c>
      <c r="T15" s="45"/>
      <c r="U15" s="46">
        <v>8</v>
      </c>
      <c r="V15" s="46">
        <v>19</v>
      </c>
      <c r="X15" s="46"/>
      <c r="Y15" s="46">
        <v>8</v>
      </c>
      <c r="Z15" s="46">
        <v>20</v>
      </c>
      <c r="AA15" s="45"/>
      <c r="AB15" s="46">
        <v>8</v>
      </c>
      <c r="AC15" s="46">
        <v>22</v>
      </c>
      <c r="AD15" s="45"/>
      <c r="AE15" s="46">
        <v>8</v>
      </c>
      <c r="AF15" s="46">
        <v>24</v>
      </c>
    </row>
    <row r="16" spans="1:32" ht="13.5" thickBot="1">
      <c r="A16" s="1" t="s">
        <v>31</v>
      </c>
      <c r="B16" s="43" t="str">
        <f>IF($A$4="",IF($B$6&lt;5,"",ROUND(AVERAGE($D$6:$D$105),0)),"")</f>
        <v/>
      </c>
      <c r="D16" s="36"/>
      <c r="E16" s="12">
        <v>11</v>
      </c>
      <c r="G16" s="46"/>
      <c r="H16" s="46"/>
      <c r="I16" s="46">
        <v>14</v>
      </c>
      <c r="J16" s="46">
        <v>11</v>
      </c>
      <c r="K16" s="46">
        <v>1.85</v>
      </c>
      <c r="L16" s="46">
        <v>2.9</v>
      </c>
      <c r="N16" s="46"/>
      <c r="O16" s="46">
        <v>9</v>
      </c>
      <c r="P16" s="46">
        <v>17</v>
      </c>
      <c r="Q16" s="45"/>
      <c r="R16" s="46">
        <v>9</v>
      </c>
      <c r="S16" s="46">
        <v>19</v>
      </c>
      <c r="T16" s="45"/>
      <c r="U16" s="46">
        <v>9</v>
      </c>
      <c r="V16" s="46">
        <v>21</v>
      </c>
      <c r="X16" s="46"/>
      <c r="Y16" s="46">
        <v>9</v>
      </c>
      <c r="Z16" s="46">
        <v>21</v>
      </c>
      <c r="AA16" s="45"/>
      <c r="AB16" s="46">
        <v>9</v>
      </c>
      <c r="AC16" s="46">
        <v>23</v>
      </c>
      <c r="AD16" s="45"/>
      <c r="AE16" s="46">
        <v>9</v>
      </c>
      <c r="AF16" s="46">
        <v>26</v>
      </c>
    </row>
    <row r="17" spans="1:32" ht="13.5" thickBot="1">
      <c r="D17" s="36"/>
      <c r="E17" s="12">
        <v>12</v>
      </c>
      <c r="G17" s="46"/>
      <c r="H17" s="46"/>
      <c r="I17" s="46">
        <v>15</v>
      </c>
      <c r="J17" s="46">
        <v>11</v>
      </c>
      <c r="K17" s="46">
        <v>1.85</v>
      </c>
      <c r="L17" s="46">
        <v>2.9</v>
      </c>
      <c r="N17" s="46"/>
      <c r="O17" s="46">
        <v>10</v>
      </c>
      <c r="P17" s="46">
        <v>18</v>
      </c>
      <c r="Q17" s="45"/>
      <c r="R17" s="46">
        <v>10</v>
      </c>
      <c r="S17" s="46">
        <v>20</v>
      </c>
      <c r="T17" s="45"/>
      <c r="U17" s="46">
        <v>10</v>
      </c>
      <c r="V17" s="46">
        <v>22</v>
      </c>
      <c r="X17" s="46"/>
      <c r="Y17" s="46">
        <v>10</v>
      </c>
      <c r="Z17" s="46">
        <v>22</v>
      </c>
      <c r="AA17" s="45"/>
      <c r="AB17" s="46">
        <v>10</v>
      </c>
      <c r="AC17" s="46">
        <v>25</v>
      </c>
      <c r="AD17" s="45"/>
      <c r="AE17" s="46">
        <v>10</v>
      </c>
      <c r="AF17" s="46">
        <v>27</v>
      </c>
    </row>
    <row r="18" spans="1:32" ht="13.5" thickBot="1">
      <c r="A18" s="23" t="s">
        <v>20</v>
      </c>
      <c r="B18" s="40"/>
      <c r="D18" s="36"/>
      <c r="E18" s="12">
        <v>13</v>
      </c>
      <c r="G18" s="46"/>
      <c r="H18" s="46"/>
      <c r="I18" s="46">
        <v>16</v>
      </c>
      <c r="J18" s="46">
        <v>15</v>
      </c>
      <c r="K18" s="46">
        <v>1.51</v>
      </c>
      <c r="L18" s="46">
        <v>2.4</v>
      </c>
      <c r="N18" s="46"/>
      <c r="O18" s="46">
        <v>11</v>
      </c>
      <c r="P18" s="46">
        <v>19</v>
      </c>
      <c r="Q18" s="45"/>
      <c r="R18" s="46">
        <v>11</v>
      </c>
      <c r="S18" s="46">
        <v>21</v>
      </c>
      <c r="T18" s="45"/>
      <c r="U18" s="46">
        <v>11</v>
      </c>
      <c r="V18" s="46">
        <v>23</v>
      </c>
      <c r="X18" s="46"/>
      <c r="Y18" s="46">
        <v>11</v>
      </c>
      <c r="Z18" s="46">
        <v>23</v>
      </c>
      <c r="AA18" s="45"/>
      <c r="AB18" s="46">
        <v>11</v>
      </c>
      <c r="AC18" s="46">
        <v>26</v>
      </c>
      <c r="AD18" s="45"/>
      <c r="AE18" s="46">
        <v>11</v>
      </c>
      <c r="AF18" s="46">
        <v>28</v>
      </c>
    </row>
    <row r="19" spans="1:32" ht="13.5" thickBot="1">
      <c r="A19" s="24" t="s">
        <v>5</v>
      </c>
      <c r="B19" s="14" t="str">
        <f>IF($A$4="",IF($B$6&lt;5,"",IF($F$6&lt;2,"",IF($B$14="Y",2.2*$F$6,1.4*$F$6))),"")</f>
        <v/>
      </c>
      <c r="D19" s="36"/>
      <c r="E19" s="12">
        <v>14</v>
      </c>
      <c r="G19" s="46"/>
      <c r="H19" s="46"/>
      <c r="I19" s="46">
        <v>17</v>
      </c>
      <c r="J19" s="46">
        <v>15</v>
      </c>
      <c r="K19" s="46">
        <v>1.51</v>
      </c>
      <c r="L19" s="46">
        <v>2.4</v>
      </c>
      <c r="N19" s="46"/>
      <c r="O19" s="46">
        <v>12</v>
      </c>
      <c r="P19" s="46">
        <v>19</v>
      </c>
      <c r="Q19" s="45"/>
      <c r="R19" s="46">
        <v>12</v>
      </c>
      <c r="S19" s="46">
        <v>22</v>
      </c>
      <c r="T19" s="45"/>
      <c r="U19" s="46">
        <v>12</v>
      </c>
      <c r="V19" s="46">
        <v>24</v>
      </c>
      <c r="X19" s="46"/>
      <c r="Y19" s="46">
        <v>12</v>
      </c>
      <c r="Z19" s="46">
        <v>24</v>
      </c>
      <c r="AA19" s="45"/>
      <c r="AB19" s="46">
        <v>12</v>
      </c>
      <c r="AC19" s="46">
        <v>27</v>
      </c>
      <c r="AD19" s="45"/>
      <c r="AE19" s="46">
        <v>12</v>
      </c>
      <c r="AF19" s="46">
        <v>30</v>
      </c>
    </row>
    <row r="20" spans="1:32" ht="13.5" thickBot="1">
      <c r="A20" s="25"/>
      <c r="B20" s="40"/>
      <c r="D20" s="36"/>
      <c r="E20" s="12">
        <v>15</v>
      </c>
      <c r="G20" s="46"/>
      <c r="H20" s="46"/>
      <c r="I20" s="46">
        <v>18</v>
      </c>
      <c r="J20" s="46">
        <v>15</v>
      </c>
      <c r="K20" s="46">
        <v>1.51</v>
      </c>
      <c r="L20" s="46">
        <v>2.4</v>
      </c>
      <c r="N20" s="46"/>
      <c r="O20" s="46">
        <v>13</v>
      </c>
      <c r="P20" s="46">
        <v>20</v>
      </c>
      <c r="Q20" s="45"/>
      <c r="R20" s="46">
        <v>13</v>
      </c>
      <c r="S20" s="46">
        <v>23</v>
      </c>
      <c r="T20" s="45"/>
      <c r="U20" s="46">
        <v>13</v>
      </c>
      <c r="V20" s="46">
        <v>25</v>
      </c>
      <c r="X20" s="46"/>
      <c r="Y20" s="46">
        <v>13</v>
      </c>
      <c r="Z20" s="46">
        <v>25</v>
      </c>
      <c r="AA20" s="45"/>
      <c r="AB20" s="46">
        <v>13</v>
      </c>
      <c r="AC20" s="46">
        <v>28</v>
      </c>
      <c r="AD20" s="45"/>
      <c r="AE20" s="46">
        <v>13</v>
      </c>
      <c r="AF20" s="46">
        <v>31</v>
      </c>
    </row>
    <row r="21" spans="1:32" ht="13.5" thickBot="1">
      <c r="A21" s="24" t="s">
        <v>6</v>
      </c>
      <c r="B21" s="15" t="str">
        <f>IF($A$4="",IF($B$6&lt;5,"",IF($F$6&lt;2,"",VAR($D$6:$D$105))),"")</f>
        <v/>
      </c>
      <c r="D21" s="36"/>
      <c r="E21" s="12">
        <v>16</v>
      </c>
      <c r="G21" s="46"/>
      <c r="H21" s="46"/>
      <c r="I21" s="46">
        <v>19</v>
      </c>
      <c r="J21" s="46">
        <v>15</v>
      </c>
      <c r="K21" s="46">
        <v>1.51</v>
      </c>
      <c r="L21" s="46">
        <v>2.4</v>
      </c>
      <c r="N21" s="46"/>
      <c r="O21" s="46">
        <v>14</v>
      </c>
      <c r="P21" s="46">
        <v>21</v>
      </c>
      <c r="Q21" s="45"/>
      <c r="R21" s="46">
        <v>14</v>
      </c>
      <c r="S21" s="46">
        <v>23</v>
      </c>
      <c r="T21" s="45"/>
      <c r="U21" s="46">
        <v>14</v>
      </c>
      <c r="V21" s="46">
        <v>26</v>
      </c>
      <c r="X21" s="46"/>
      <c r="Y21" s="46">
        <v>14</v>
      </c>
      <c r="Z21" s="46">
        <v>26</v>
      </c>
      <c r="AA21" s="45"/>
      <c r="AB21" s="46">
        <v>14</v>
      </c>
      <c r="AC21" s="46">
        <v>29</v>
      </c>
      <c r="AD21" s="45"/>
      <c r="AE21" s="46">
        <v>14</v>
      </c>
      <c r="AF21" s="46">
        <v>32</v>
      </c>
    </row>
    <row r="22" spans="1:32" ht="13.5" thickBot="1">
      <c r="A22" s="24"/>
      <c r="B22" s="40"/>
      <c r="D22" s="36"/>
      <c r="E22" s="12">
        <v>17</v>
      </c>
      <c r="G22" s="46"/>
      <c r="H22" s="46"/>
      <c r="I22" s="46">
        <v>20</v>
      </c>
      <c r="J22" s="46">
        <v>15</v>
      </c>
      <c r="K22" s="46">
        <v>1.51</v>
      </c>
      <c r="L22" s="46">
        <v>2.4</v>
      </c>
      <c r="N22" s="46"/>
      <c r="O22" s="46">
        <v>15</v>
      </c>
      <c r="P22" s="46">
        <v>22</v>
      </c>
      <c r="Q22" s="45"/>
      <c r="R22" s="46">
        <v>15</v>
      </c>
      <c r="S22" s="46">
        <v>24</v>
      </c>
      <c r="T22" s="45"/>
      <c r="U22" s="46">
        <v>15</v>
      </c>
      <c r="V22" s="46">
        <v>26</v>
      </c>
      <c r="X22" s="46"/>
      <c r="Y22" s="46">
        <v>15</v>
      </c>
      <c r="Z22" s="46">
        <v>27</v>
      </c>
      <c r="AA22" s="45"/>
      <c r="AB22" s="46">
        <v>15</v>
      </c>
      <c r="AC22" s="46">
        <v>30</v>
      </c>
      <c r="AD22" s="45"/>
      <c r="AE22" s="46">
        <v>15</v>
      </c>
      <c r="AF22" s="46">
        <v>33</v>
      </c>
    </row>
    <row r="23" spans="1:32" ht="13.5" thickBot="1">
      <c r="A23" s="24" t="s">
        <v>22</v>
      </c>
      <c r="B23" s="14" t="e">
        <f>IF($A$4="",IF($F$6&lt;2,"",IF($H$6&lt;0,0,$H$6)),"")</f>
        <v>#DIV/0!</v>
      </c>
      <c r="D23" s="36"/>
      <c r="E23" s="12">
        <v>18</v>
      </c>
      <c r="G23" s="46"/>
      <c r="H23" s="46"/>
      <c r="I23" s="46">
        <v>21</v>
      </c>
      <c r="J23" s="46">
        <v>15</v>
      </c>
      <c r="K23" s="46">
        <v>1.51</v>
      </c>
      <c r="L23" s="46">
        <v>2.4</v>
      </c>
      <c r="N23" s="46"/>
      <c r="O23" s="46">
        <v>16</v>
      </c>
      <c r="P23" s="46">
        <v>22</v>
      </c>
      <c r="Q23" s="45"/>
      <c r="R23" s="46">
        <v>16</v>
      </c>
      <c r="S23" s="46">
        <v>25</v>
      </c>
      <c r="T23" s="45"/>
      <c r="U23" s="46">
        <v>16</v>
      </c>
      <c r="V23" s="46">
        <v>27</v>
      </c>
      <c r="X23" s="46"/>
      <c r="Y23" s="46">
        <v>16</v>
      </c>
      <c r="Z23" s="46">
        <v>28</v>
      </c>
      <c r="AA23" s="45"/>
      <c r="AB23" s="46">
        <v>16</v>
      </c>
      <c r="AC23" s="46">
        <v>31</v>
      </c>
      <c r="AD23" s="45"/>
      <c r="AE23" s="46">
        <v>16</v>
      </c>
      <c r="AF23" s="46">
        <v>34</v>
      </c>
    </row>
    <row r="24" spans="1:32" ht="13.5" thickBot="1">
      <c r="A24" s="24"/>
      <c r="B24" s="40"/>
      <c r="D24" s="36"/>
      <c r="E24" s="12">
        <v>19</v>
      </c>
      <c r="G24" s="46"/>
      <c r="H24" s="46"/>
      <c r="I24" s="46">
        <v>22</v>
      </c>
      <c r="J24" s="46">
        <v>15</v>
      </c>
      <c r="K24" s="46">
        <v>1.51</v>
      </c>
      <c r="L24" s="46">
        <v>2.4</v>
      </c>
      <c r="N24" s="46"/>
      <c r="O24" s="46">
        <v>17</v>
      </c>
      <c r="P24" s="46">
        <v>23</v>
      </c>
      <c r="Q24" s="45"/>
      <c r="R24" s="46">
        <v>17</v>
      </c>
      <c r="S24" s="46">
        <v>26</v>
      </c>
      <c r="T24" s="45"/>
      <c r="U24" s="46">
        <v>17</v>
      </c>
      <c r="V24" s="46">
        <v>28</v>
      </c>
      <c r="X24" s="46"/>
      <c r="Y24" s="46">
        <v>17</v>
      </c>
      <c r="Z24" s="46">
        <v>29</v>
      </c>
      <c r="AA24" s="45"/>
      <c r="AB24" s="46">
        <v>17</v>
      </c>
      <c r="AC24" s="46">
        <v>32</v>
      </c>
      <c r="AD24" s="45"/>
      <c r="AE24" s="46">
        <v>17</v>
      </c>
      <c r="AF24" s="46">
        <v>35</v>
      </c>
    </row>
    <row r="25" spans="1:32" ht="13.5" thickBot="1">
      <c r="A25" s="24" t="s">
        <v>21</v>
      </c>
      <c r="B25" s="19" t="str">
        <f>IF($A$4="",IF($B$6&lt;5,"",IF($F$6&lt;2,"",IF($B$14="Y",VLOOKUP($B$10,$J$7:$L$52,3),VLOOKUP($B$10,$J$7:$L$52,2)))),"")</f>
        <v/>
      </c>
      <c r="D25" s="36"/>
      <c r="E25" s="12">
        <v>20</v>
      </c>
      <c r="G25" s="46"/>
      <c r="H25" s="46"/>
      <c r="I25" s="46">
        <v>23</v>
      </c>
      <c r="J25" s="46">
        <v>15</v>
      </c>
      <c r="K25" s="46">
        <v>1.51</v>
      </c>
      <c r="L25" s="46">
        <v>2.4</v>
      </c>
      <c r="N25" s="46"/>
      <c r="O25" s="46">
        <v>18</v>
      </c>
      <c r="P25" s="46">
        <v>24</v>
      </c>
      <c r="Q25" s="45"/>
      <c r="R25" s="46">
        <v>18</v>
      </c>
      <c r="S25" s="46">
        <v>26</v>
      </c>
      <c r="T25" s="45"/>
      <c r="U25" s="46">
        <v>18</v>
      </c>
      <c r="V25" s="46">
        <v>29</v>
      </c>
      <c r="X25" s="46"/>
      <c r="Y25" s="46">
        <v>18</v>
      </c>
      <c r="Z25" s="46">
        <v>29</v>
      </c>
      <c r="AA25" s="45"/>
      <c r="AB25" s="46">
        <v>18</v>
      </c>
      <c r="AC25" s="46">
        <v>33</v>
      </c>
      <c r="AD25" s="45"/>
      <c r="AE25" s="46">
        <v>18</v>
      </c>
      <c r="AF25" s="46">
        <v>36</v>
      </c>
    </row>
    <row r="26" spans="1:32">
      <c r="A26" s="26"/>
      <c r="B26" s="34"/>
      <c r="D26" s="36"/>
      <c r="E26" s="12">
        <v>21</v>
      </c>
      <c r="G26" s="57"/>
      <c r="H26" s="57"/>
      <c r="I26" s="46">
        <v>24</v>
      </c>
      <c r="J26" s="46">
        <v>15</v>
      </c>
      <c r="K26" s="46">
        <v>1.51</v>
      </c>
      <c r="L26" s="46">
        <v>2.4</v>
      </c>
      <c r="N26" s="46"/>
      <c r="O26" s="46">
        <v>19</v>
      </c>
      <c r="P26" s="46">
        <v>24</v>
      </c>
      <c r="Q26" s="45"/>
      <c r="R26" s="46">
        <v>19</v>
      </c>
      <c r="S26" s="46">
        <v>27</v>
      </c>
      <c r="T26" s="45"/>
      <c r="U26" s="46">
        <v>19</v>
      </c>
      <c r="V26" s="46">
        <v>30</v>
      </c>
      <c r="X26" s="46"/>
      <c r="Y26" s="46">
        <v>19</v>
      </c>
      <c r="Z26" s="46">
        <v>30</v>
      </c>
      <c r="AA26" s="45"/>
      <c r="AB26" s="46">
        <v>19</v>
      </c>
      <c r="AC26" s="46">
        <v>34</v>
      </c>
      <c r="AD26" s="45"/>
      <c r="AE26" s="46">
        <v>19</v>
      </c>
      <c r="AF26" s="46">
        <v>37</v>
      </c>
    </row>
    <row r="27" spans="1:32" ht="13.5" thickBot="1">
      <c r="A27" s="60" t="e">
        <f>IF($A$4="",IF($B$23="","",IF($B$23&gt;$B$25,"This H value does indicate significant heterogeneity.","This H value does not indicate significant heterogeneity.")),"")</f>
        <v>#DIV/0!</v>
      </c>
      <c r="B27" s="31"/>
      <c r="D27" s="36"/>
      <c r="E27" s="12">
        <v>22</v>
      </c>
      <c r="G27" s="57"/>
      <c r="H27" s="57"/>
      <c r="I27" s="46">
        <v>25</v>
      </c>
      <c r="J27" s="46">
        <v>15</v>
      </c>
      <c r="K27" s="46">
        <v>1.51</v>
      </c>
      <c r="L27" s="46">
        <v>2.4</v>
      </c>
      <c r="N27" s="46"/>
      <c r="O27" s="46">
        <v>20</v>
      </c>
      <c r="P27" s="46">
        <v>25</v>
      </c>
      <c r="Q27" s="45"/>
      <c r="R27" s="46">
        <v>20</v>
      </c>
      <c r="S27" s="46">
        <v>28</v>
      </c>
      <c r="T27" s="45"/>
      <c r="U27" s="46">
        <v>20</v>
      </c>
      <c r="V27" s="46">
        <v>30</v>
      </c>
      <c r="X27" s="46"/>
      <c r="Y27" s="46">
        <v>20</v>
      </c>
      <c r="Z27" s="46">
        <v>31</v>
      </c>
      <c r="AA27" s="45"/>
      <c r="AB27" s="46">
        <v>20</v>
      </c>
      <c r="AC27" s="46">
        <v>35</v>
      </c>
      <c r="AD27" s="45"/>
      <c r="AE27" s="46">
        <v>20</v>
      </c>
      <c r="AF27" s="46">
        <v>38</v>
      </c>
    </row>
    <row r="28" spans="1:32" ht="13.5" thickBot="1">
      <c r="D28" s="36"/>
      <c r="E28" s="12">
        <v>23</v>
      </c>
      <c r="G28" s="57"/>
      <c r="H28" s="57"/>
      <c r="I28" s="46">
        <v>26</v>
      </c>
      <c r="J28" s="58">
        <v>17</v>
      </c>
      <c r="K28" s="46">
        <v>1.4</v>
      </c>
      <c r="L28" s="46">
        <v>2.2000000000000002</v>
      </c>
      <c r="N28" s="46"/>
      <c r="O28" s="46">
        <v>21</v>
      </c>
      <c r="P28" s="46">
        <v>25</v>
      </c>
      <c r="Q28" s="45"/>
      <c r="R28" s="46">
        <v>21</v>
      </c>
      <c r="S28" s="46">
        <v>28</v>
      </c>
      <c r="T28" s="45"/>
      <c r="U28" s="46">
        <v>21</v>
      </c>
      <c r="V28" s="46">
        <v>31</v>
      </c>
      <c r="X28" s="46"/>
      <c r="Y28" s="46">
        <v>21</v>
      </c>
      <c r="Z28" s="46">
        <v>32</v>
      </c>
      <c r="AA28" s="45"/>
      <c r="AB28" s="46">
        <v>21</v>
      </c>
      <c r="AC28" s="46">
        <v>36</v>
      </c>
      <c r="AD28" s="45"/>
      <c r="AE28" s="46">
        <v>21</v>
      </c>
      <c r="AF28" s="46">
        <v>39</v>
      </c>
    </row>
    <row r="29" spans="1:32" ht="13.5" thickBot="1">
      <c r="A29" s="23" t="s">
        <v>26</v>
      </c>
      <c r="B29" s="40"/>
      <c r="D29" s="36"/>
      <c r="E29" s="12">
        <v>24</v>
      </c>
      <c r="G29" s="45"/>
      <c r="H29" s="45"/>
      <c r="I29" s="46">
        <v>27</v>
      </c>
      <c r="J29" s="58">
        <v>17</v>
      </c>
      <c r="K29" s="46">
        <v>1.4</v>
      </c>
      <c r="L29" s="46">
        <v>2.2000000000000002</v>
      </c>
      <c r="N29" s="46"/>
      <c r="O29" s="46">
        <v>22</v>
      </c>
      <c r="P29" s="46">
        <v>26</v>
      </c>
      <c r="Q29" s="45"/>
      <c r="R29" s="46">
        <v>22</v>
      </c>
      <c r="S29" s="46">
        <v>29</v>
      </c>
      <c r="T29" s="45"/>
      <c r="U29" s="46">
        <v>22</v>
      </c>
      <c r="V29" s="46">
        <v>32</v>
      </c>
      <c r="X29" s="46"/>
      <c r="Y29" s="46">
        <v>22</v>
      </c>
      <c r="Z29" s="46">
        <v>33</v>
      </c>
      <c r="AA29" s="45"/>
      <c r="AB29" s="46">
        <v>22</v>
      </c>
      <c r="AC29" s="46">
        <v>36</v>
      </c>
      <c r="AD29" s="45"/>
      <c r="AE29" s="46">
        <v>22</v>
      </c>
      <c r="AF29" s="46">
        <v>40</v>
      </c>
    </row>
    <row r="30" spans="1:32" ht="13.5" thickBot="1">
      <c r="A30" s="24" t="s">
        <v>8</v>
      </c>
      <c r="B30" s="15" t="str">
        <f>IF($A$4="",IF($B$6&lt;5,"",MAX($D$6:$D$105)-MIN($D$6:$D$105)),"")</f>
        <v/>
      </c>
      <c r="D30" s="36"/>
      <c r="E30" s="12">
        <v>25</v>
      </c>
      <c r="G30" s="45"/>
      <c r="H30" s="45"/>
      <c r="I30" s="46">
        <v>28</v>
      </c>
      <c r="J30" s="58">
        <v>17</v>
      </c>
      <c r="K30" s="46">
        <v>1.4</v>
      </c>
      <c r="L30" s="46">
        <v>2.2000000000000002</v>
      </c>
      <c r="N30" s="46"/>
      <c r="O30" s="46">
        <v>23</v>
      </c>
      <c r="P30" s="46">
        <v>27</v>
      </c>
      <c r="Q30" s="45"/>
      <c r="R30" s="46">
        <v>23</v>
      </c>
      <c r="S30" s="46">
        <v>30</v>
      </c>
      <c r="T30" s="45"/>
      <c r="U30" s="46">
        <v>23</v>
      </c>
      <c r="V30" s="46">
        <v>33</v>
      </c>
      <c r="X30" s="46"/>
      <c r="Y30" s="46">
        <v>23</v>
      </c>
      <c r="Z30" s="46">
        <v>33</v>
      </c>
      <c r="AA30" s="45"/>
      <c r="AB30" s="46">
        <v>23</v>
      </c>
      <c r="AC30" s="46">
        <v>37</v>
      </c>
      <c r="AD30" s="45"/>
      <c r="AE30" s="46">
        <v>23</v>
      </c>
      <c r="AF30" s="46">
        <v>41</v>
      </c>
    </row>
    <row r="31" spans="1:32" ht="13.5" thickBot="1">
      <c r="A31" s="32"/>
      <c r="B31" s="40"/>
      <c r="D31" s="36"/>
      <c r="E31" s="12">
        <v>26</v>
      </c>
      <c r="G31" s="45"/>
      <c r="H31" s="45"/>
      <c r="I31" s="46">
        <v>29</v>
      </c>
      <c r="J31" s="58">
        <v>17</v>
      </c>
      <c r="K31" s="46">
        <v>1.4</v>
      </c>
      <c r="L31" s="46">
        <v>2.2000000000000002</v>
      </c>
      <c r="N31" s="46"/>
      <c r="O31" s="46">
        <v>24</v>
      </c>
      <c r="P31" s="46">
        <v>27</v>
      </c>
      <c r="Q31" s="45"/>
      <c r="R31" s="46">
        <v>24</v>
      </c>
      <c r="S31" s="46">
        <v>30</v>
      </c>
      <c r="T31" s="45"/>
      <c r="U31" s="46">
        <v>24</v>
      </c>
      <c r="V31" s="46">
        <v>33</v>
      </c>
      <c r="X31" s="46"/>
      <c r="Y31" s="46">
        <v>24</v>
      </c>
      <c r="Z31" s="46">
        <v>34</v>
      </c>
      <c r="AA31" s="45"/>
      <c r="AB31" s="46">
        <v>24</v>
      </c>
      <c r="AC31" s="46">
        <v>38</v>
      </c>
      <c r="AD31" s="45"/>
      <c r="AE31" s="46">
        <v>24</v>
      </c>
      <c r="AF31" s="46">
        <v>42</v>
      </c>
    </row>
    <row r="32" spans="1:32" ht="13.5" thickBot="1">
      <c r="A32" s="24" t="s">
        <v>27</v>
      </c>
      <c r="B32" s="19" t="e">
        <f>IF($A$4="",IF($B$14="Y",IF($B$10&lt;10,VLOOKUP($B$16,$Y$7:$Z$145,2),IF($B$10&lt;20,VLOOKUP($B$16,$AB$7:$AC$145,2),VLOOKUP($B$16,$AE$7:$AF$145,2))),IF($B$10&lt;10,VLOOKUP($B$16,$O$7:$P$145,2),IF($B$10&lt;20,VLOOKUP($B$16,$R$7:$S$145,2),VLOOKUP($B$16,$U$7:$V$145,2)))),"")</f>
        <v>#N/A</v>
      </c>
      <c r="D32" s="36"/>
      <c r="E32" s="12">
        <v>27</v>
      </c>
      <c r="G32" s="45"/>
      <c r="H32" s="45"/>
      <c r="I32" s="46">
        <v>30</v>
      </c>
      <c r="J32" s="58">
        <v>17</v>
      </c>
      <c r="K32" s="46">
        <v>1.4</v>
      </c>
      <c r="L32" s="46">
        <v>2.2000000000000002</v>
      </c>
      <c r="N32" s="46"/>
      <c r="O32" s="46">
        <v>25</v>
      </c>
      <c r="P32" s="46">
        <v>28</v>
      </c>
      <c r="Q32" s="45"/>
      <c r="R32" s="46">
        <v>25</v>
      </c>
      <c r="S32" s="46">
        <v>31</v>
      </c>
      <c r="T32" s="45"/>
      <c r="U32" s="46">
        <v>25</v>
      </c>
      <c r="V32" s="46">
        <v>34</v>
      </c>
      <c r="X32" s="46"/>
      <c r="Y32" s="46">
        <v>25</v>
      </c>
      <c r="Z32" s="46">
        <v>35</v>
      </c>
      <c r="AA32" s="45"/>
      <c r="AB32" s="46">
        <v>25</v>
      </c>
      <c r="AC32" s="46">
        <v>39</v>
      </c>
      <c r="AD32" s="45"/>
      <c r="AE32" s="46">
        <v>25</v>
      </c>
      <c r="AF32" s="46">
        <v>42</v>
      </c>
    </row>
    <row r="33" spans="1:32">
      <c r="A33" s="33"/>
      <c r="B33" s="34"/>
      <c r="D33" s="36"/>
      <c r="E33" s="12">
        <v>28</v>
      </c>
      <c r="G33" s="45"/>
      <c r="H33" s="45"/>
      <c r="I33" s="46">
        <v>31</v>
      </c>
      <c r="J33" s="58">
        <v>17</v>
      </c>
      <c r="K33" s="46">
        <v>1.4</v>
      </c>
      <c r="L33" s="46">
        <v>2.2000000000000002</v>
      </c>
      <c r="N33" s="46"/>
      <c r="O33" s="46">
        <v>26</v>
      </c>
      <c r="P33" s="46">
        <v>28</v>
      </c>
      <c r="Q33" s="45"/>
      <c r="R33" s="46">
        <v>26</v>
      </c>
      <c r="S33" s="46">
        <v>32</v>
      </c>
      <c r="T33" s="45"/>
      <c r="U33" s="46">
        <v>26</v>
      </c>
      <c r="V33" s="46">
        <v>35</v>
      </c>
      <c r="X33" s="46"/>
      <c r="Y33" s="46">
        <v>26</v>
      </c>
      <c r="Z33" s="46">
        <v>35</v>
      </c>
      <c r="AA33" s="45"/>
      <c r="AB33" s="46">
        <v>26</v>
      </c>
      <c r="AC33" s="46">
        <v>40</v>
      </c>
      <c r="AD33" s="45"/>
      <c r="AE33" s="46">
        <v>26</v>
      </c>
      <c r="AF33" s="46">
        <v>43</v>
      </c>
    </row>
    <row r="34" spans="1:32" ht="13.5" thickBot="1">
      <c r="A34" s="60" t="e">
        <f>IF($A$4="",IF($B$32="","",IF($B$32&lt;$B$30,"This R value does indicate significant heterogeneity.","This R value does not indicate significant heterogeneity.")),"")</f>
        <v>#N/A</v>
      </c>
      <c r="B34" s="31"/>
      <c r="D34" s="36"/>
      <c r="E34" s="12">
        <v>29</v>
      </c>
      <c r="G34" s="45"/>
      <c r="H34" s="45"/>
      <c r="I34" s="46">
        <v>32</v>
      </c>
      <c r="J34" s="58">
        <v>17</v>
      </c>
      <c r="K34" s="46">
        <v>1.4</v>
      </c>
      <c r="L34" s="46">
        <v>2.2000000000000002</v>
      </c>
      <c r="N34" s="46"/>
      <c r="O34" s="46">
        <v>27</v>
      </c>
      <c r="P34" s="46">
        <v>29</v>
      </c>
      <c r="Q34" s="45"/>
      <c r="R34" s="46">
        <v>27</v>
      </c>
      <c r="S34" s="46">
        <v>32</v>
      </c>
      <c r="T34" s="45"/>
      <c r="U34" s="46">
        <v>27</v>
      </c>
      <c r="V34" s="46">
        <v>35</v>
      </c>
      <c r="X34" s="46"/>
      <c r="Y34" s="46">
        <v>27</v>
      </c>
      <c r="Z34" s="46">
        <v>36</v>
      </c>
      <c r="AA34" s="45"/>
      <c r="AB34" s="46">
        <v>27</v>
      </c>
      <c r="AC34" s="46">
        <v>40</v>
      </c>
      <c r="AD34" s="45"/>
      <c r="AE34" s="46">
        <v>27</v>
      </c>
      <c r="AF34" s="46">
        <v>44</v>
      </c>
    </row>
    <row r="35" spans="1:32">
      <c r="D35" s="36"/>
      <c r="E35" s="12">
        <v>30</v>
      </c>
      <c r="G35" s="45"/>
      <c r="H35" s="45"/>
      <c r="I35" s="46">
        <v>33</v>
      </c>
      <c r="J35" s="58">
        <v>17</v>
      </c>
      <c r="K35" s="46">
        <v>1.4</v>
      </c>
      <c r="L35" s="46">
        <v>2.2000000000000002</v>
      </c>
      <c r="N35" s="46"/>
      <c r="O35" s="46">
        <v>28</v>
      </c>
      <c r="P35" s="46">
        <v>29</v>
      </c>
      <c r="Q35" s="45"/>
      <c r="R35" s="46">
        <v>28</v>
      </c>
      <c r="S35" s="46">
        <v>33</v>
      </c>
      <c r="T35" s="45"/>
      <c r="U35" s="46">
        <v>28</v>
      </c>
      <c r="V35" s="46">
        <v>36</v>
      </c>
      <c r="X35" s="46"/>
      <c r="Y35" s="46">
        <v>28</v>
      </c>
      <c r="Z35" s="46">
        <v>37</v>
      </c>
      <c r="AA35" s="45"/>
      <c r="AB35" s="46">
        <v>28</v>
      </c>
      <c r="AC35" s="46">
        <v>41</v>
      </c>
      <c r="AD35" s="45"/>
      <c r="AE35" s="46">
        <v>28</v>
      </c>
      <c r="AF35" s="46">
        <v>45</v>
      </c>
    </row>
    <row r="36" spans="1:32" ht="13.5" thickBot="1">
      <c r="D36" s="36"/>
      <c r="E36" s="12">
        <v>31</v>
      </c>
      <c r="G36" s="45"/>
      <c r="H36" s="45"/>
      <c r="I36" s="46">
        <v>34</v>
      </c>
      <c r="J36" s="58">
        <v>17</v>
      </c>
      <c r="K36" s="46">
        <v>1.4</v>
      </c>
      <c r="L36" s="46">
        <v>2.2000000000000002</v>
      </c>
      <c r="N36" s="46"/>
      <c r="O36" s="46">
        <v>29</v>
      </c>
      <c r="P36" s="46">
        <v>30</v>
      </c>
      <c r="Q36" s="45"/>
      <c r="R36" s="46">
        <v>29</v>
      </c>
      <c r="S36" s="46">
        <v>33</v>
      </c>
      <c r="T36" s="45"/>
      <c r="U36" s="46">
        <v>29</v>
      </c>
      <c r="V36" s="46">
        <v>37</v>
      </c>
      <c r="X36" s="46"/>
      <c r="Y36" s="46">
        <v>29</v>
      </c>
      <c r="Z36" s="46">
        <v>37</v>
      </c>
      <c r="AA36" s="45"/>
      <c r="AB36" s="46">
        <v>29</v>
      </c>
      <c r="AC36" s="46">
        <v>42</v>
      </c>
      <c r="AD36" s="45"/>
      <c r="AE36" s="46">
        <v>29</v>
      </c>
      <c r="AF36" s="46">
        <v>46</v>
      </c>
    </row>
    <row r="37" spans="1:32" ht="13.5" thickBot="1">
      <c r="A37" s="17" t="s">
        <v>0</v>
      </c>
      <c r="D37" s="36"/>
      <c r="E37" s="12">
        <v>32</v>
      </c>
      <c r="G37" s="45"/>
      <c r="H37" s="45"/>
      <c r="I37" s="46">
        <v>35</v>
      </c>
      <c r="J37" s="58">
        <v>17</v>
      </c>
      <c r="K37" s="46">
        <v>1.4</v>
      </c>
      <c r="L37" s="46">
        <v>2.2000000000000002</v>
      </c>
      <c r="N37" s="46"/>
      <c r="O37" s="46">
        <v>30</v>
      </c>
      <c r="P37" s="46">
        <v>30</v>
      </c>
      <c r="Q37" s="45"/>
      <c r="R37" s="46">
        <v>30</v>
      </c>
      <c r="S37" s="46">
        <v>34</v>
      </c>
      <c r="T37" s="45"/>
      <c r="U37" s="46">
        <v>30</v>
      </c>
      <c r="V37" s="46">
        <v>37</v>
      </c>
      <c r="X37" s="46"/>
      <c r="Y37" s="46">
        <v>30</v>
      </c>
      <c r="Z37" s="46">
        <v>38</v>
      </c>
      <c r="AA37" s="45"/>
      <c r="AB37" s="46">
        <v>30</v>
      </c>
      <c r="AC37" s="46">
        <v>42</v>
      </c>
      <c r="AD37" s="45"/>
      <c r="AE37" s="46">
        <v>30</v>
      </c>
      <c r="AF37" s="46">
        <v>46</v>
      </c>
    </row>
    <row r="38" spans="1:32">
      <c r="D38" s="36"/>
      <c r="E38" s="12">
        <v>33</v>
      </c>
      <c r="G38" s="45"/>
      <c r="H38" s="45"/>
      <c r="I38" s="46">
        <v>36</v>
      </c>
      <c r="J38" s="58">
        <v>18</v>
      </c>
      <c r="K38" s="46">
        <v>1.36</v>
      </c>
      <c r="L38" s="46">
        <v>2.13</v>
      </c>
      <c r="N38" s="46"/>
      <c r="O38" s="46">
        <v>31</v>
      </c>
      <c r="P38" s="46">
        <v>31</v>
      </c>
      <c r="Q38" s="45"/>
      <c r="R38" s="46">
        <v>31</v>
      </c>
      <c r="S38" s="46">
        <v>34</v>
      </c>
      <c r="T38" s="45"/>
      <c r="U38" s="46">
        <v>31</v>
      </c>
      <c r="V38" s="46">
        <v>38</v>
      </c>
      <c r="X38" s="46"/>
      <c r="Y38" s="46">
        <v>31</v>
      </c>
      <c r="Z38" s="46">
        <v>38</v>
      </c>
      <c r="AA38" s="45"/>
      <c r="AB38" s="46">
        <v>31</v>
      </c>
      <c r="AC38" s="46">
        <v>43</v>
      </c>
      <c r="AD38" s="45"/>
      <c r="AE38" s="46">
        <v>31</v>
      </c>
      <c r="AF38" s="46">
        <v>47</v>
      </c>
    </row>
    <row r="39" spans="1:32">
      <c r="D39" s="36"/>
      <c r="E39" s="12">
        <v>34</v>
      </c>
      <c r="G39" s="45"/>
      <c r="H39" s="45"/>
      <c r="I39" s="46">
        <v>37</v>
      </c>
      <c r="J39" s="58">
        <v>18</v>
      </c>
      <c r="K39" s="46">
        <v>1.36</v>
      </c>
      <c r="L39" s="46">
        <v>2.13</v>
      </c>
      <c r="N39" s="46"/>
      <c r="O39" s="46">
        <v>32</v>
      </c>
      <c r="P39" s="46">
        <v>31</v>
      </c>
      <c r="Q39" s="45"/>
      <c r="R39" s="46">
        <v>32</v>
      </c>
      <c r="S39" s="46">
        <v>35</v>
      </c>
      <c r="T39" s="45"/>
      <c r="U39" s="46">
        <v>32</v>
      </c>
      <c r="V39" s="46">
        <v>38</v>
      </c>
      <c r="X39" s="46"/>
      <c r="Y39" s="46">
        <v>32</v>
      </c>
      <c r="Z39" s="46">
        <v>39</v>
      </c>
      <c r="AA39" s="45"/>
      <c r="AB39" s="46">
        <v>32</v>
      </c>
      <c r="AC39" s="46">
        <v>44</v>
      </c>
      <c r="AD39" s="45"/>
      <c r="AE39" s="46">
        <v>32</v>
      </c>
      <c r="AF39" s="46">
        <v>48</v>
      </c>
    </row>
    <row r="40" spans="1:32">
      <c r="D40" s="36"/>
      <c r="E40" s="12">
        <v>35</v>
      </c>
      <c r="G40" s="45"/>
      <c r="H40" s="45"/>
      <c r="I40" s="46">
        <v>38</v>
      </c>
      <c r="J40" s="58">
        <v>18</v>
      </c>
      <c r="K40" s="46">
        <v>1.36</v>
      </c>
      <c r="L40" s="46">
        <v>2.13</v>
      </c>
      <c r="N40" s="46"/>
      <c r="O40" s="46">
        <v>33</v>
      </c>
      <c r="P40" s="46">
        <v>32</v>
      </c>
      <c r="Q40" s="45"/>
      <c r="R40" s="46">
        <v>33</v>
      </c>
      <c r="S40" s="46">
        <v>36</v>
      </c>
      <c r="T40" s="45"/>
      <c r="U40" s="46">
        <v>33</v>
      </c>
      <c r="V40" s="46">
        <v>39</v>
      </c>
      <c r="X40" s="46"/>
      <c r="Y40" s="46">
        <v>33</v>
      </c>
      <c r="Z40" s="46">
        <v>40</v>
      </c>
      <c r="AA40" s="45"/>
      <c r="AB40" s="46">
        <v>33</v>
      </c>
      <c r="AC40" s="46">
        <v>44</v>
      </c>
      <c r="AD40" s="45"/>
      <c r="AE40" s="46">
        <v>33</v>
      </c>
      <c r="AF40" s="46">
        <v>49</v>
      </c>
    </row>
    <row r="41" spans="1:32">
      <c r="D41" s="36"/>
      <c r="E41" s="12">
        <v>36</v>
      </c>
      <c r="G41" s="45"/>
      <c r="H41" s="45"/>
      <c r="I41" s="46">
        <v>39</v>
      </c>
      <c r="J41" s="58">
        <v>18</v>
      </c>
      <c r="K41" s="46">
        <v>1.36</v>
      </c>
      <c r="L41" s="46">
        <v>2.13</v>
      </c>
      <c r="N41" s="46"/>
      <c r="O41" s="46">
        <v>34</v>
      </c>
      <c r="P41" s="46">
        <v>32</v>
      </c>
      <c r="Q41" s="45"/>
      <c r="R41" s="46">
        <v>34</v>
      </c>
      <c r="S41" s="46">
        <v>36</v>
      </c>
      <c r="T41" s="45"/>
      <c r="U41" s="46">
        <v>34</v>
      </c>
      <c r="V41" s="46">
        <v>39</v>
      </c>
      <c r="X41" s="46"/>
      <c r="Y41" s="46">
        <v>34</v>
      </c>
      <c r="Z41" s="46">
        <v>40</v>
      </c>
      <c r="AA41" s="45"/>
      <c r="AB41" s="46">
        <v>34</v>
      </c>
      <c r="AC41" s="46">
        <v>45</v>
      </c>
      <c r="AD41" s="45"/>
      <c r="AE41" s="46">
        <v>34</v>
      </c>
      <c r="AF41" s="46">
        <v>49</v>
      </c>
    </row>
    <row r="42" spans="1:32">
      <c r="D42" s="36"/>
      <c r="E42" s="12">
        <v>37</v>
      </c>
      <c r="G42" s="45"/>
      <c r="H42" s="45"/>
      <c r="I42" s="46">
        <v>40</v>
      </c>
      <c r="J42" s="58">
        <v>18</v>
      </c>
      <c r="K42" s="46">
        <v>1.36</v>
      </c>
      <c r="L42" s="46">
        <v>2.13</v>
      </c>
      <c r="N42" s="46"/>
      <c r="O42" s="46">
        <v>35</v>
      </c>
      <c r="P42" s="46">
        <v>33</v>
      </c>
      <c r="Q42" s="45"/>
      <c r="R42" s="46">
        <v>35</v>
      </c>
      <c r="S42" s="46">
        <v>37</v>
      </c>
      <c r="T42" s="45"/>
      <c r="U42" s="46">
        <v>35</v>
      </c>
      <c r="V42" s="46">
        <v>40</v>
      </c>
      <c r="X42" s="46"/>
      <c r="Y42" s="46">
        <v>35</v>
      </c>
      <c r="Z42" s="46">
        <v>41</v>
      </c>
      <c r="AA42" s="45"/>
      <c r="AB42" s="46">
        <v>35</v>
      </c>
      <c r="AC42" s="46">
        <v>46</v>
      </c>
      <c r="AD42" s="45"/>
      <c r="AE42" s="46">
        <v>35</v>
      </c>
      <c r="AF42" s="46">
        <v>50</v>
      </c>
    </row>
    <row r="43" spans="1:32">
      <c r="D43" s="36"/>
      <c r="E43" s="12">
        <v>38</v>
      </c>
      <c r="G43" s="45"/>
      <c r="H43" s="45"/>
      <c r="I43" s="46">
        <v>41</v>
      </c>
      <c r="J43" s="58">
        <v>18</v>
      </c>
      <c r="K43" s="46">
        <v>1.36</v>
      </c>
      <c r="L43" s="46">
        <v>2.13</v>
      </c>
      <c r="N43" s="46"/>
      <c r="O43" s="46">
        <v>36</v>
      </c>
      <c r="P43" s="46">
        <v>33</v>
      </c>
      <c r="Q43" s="45"/>
      <c r="R43" s="46">
        <v>36</v>
      </c>
      <c r="S43" s="46">
        <v>37</v>
      </c>
      <c r="T43" s="45"/>
      <c r="U43" s="46">
        <v>36</v>
      </c>
      <c r="V43" s="46">
        <v>41</v>
      </c>
      <c r="X43" s="46"/>
      <c r="Y43" s="46">
        <v>36</v>
      </c>
      <c r="Z43" s="46">
        <v>41</v>
      </c>
      <c r="AA43" s="45"/>
      <c r="AB43" s="46">
        <v>36</v>
      </c>
      <c r="AC43" s="46">
        <v>46</v>
      </c>
      <c r="AD43" s="45"/>
      <c r="AE43" s="46">
        <v>36</v>
      </c>
      <c r="AF43" s="46">
        <v>51</v>
      </c>
    </row>
    <row r="44" spans="1:32">
      <c r="D44" s="36"/>
      <c r="E44" s="12">
        <v>39</v>
      </c>
      <c r="G44" s="45"/>
      <c r="H44" s="45"/>
      <c r="I44" s="46">
        <v>42</v>
      </c>
      <c r="J44" s="58">
        <v>18</v>
      </c>
      <c r="K44" s="46">
        <v>1.36</v>
      </c>
      <c r="L44" s="46">
        <v>2.13</v>
      </c>
      <c r="N44" s="46"/>
      <c r="O44" s="46">
        <v>37</v>
      </c>
      <c r="P44" s="46">
        <v>34</v>
      </c>
      <c r="Q44" s="45"/>
      <c r="R44" s="46">
        <v>37</v>
      </c>
      <c r="S44" s="46">
        <v>38</v>
      </c>
      <c r="T44" s="45"/>
      <c r="U44" s="46">
        <v>37</v>
      </c>
      <c r="V44" s="46">
        <v>41</v>
      </c>
      <c r="X44" s="46"/>
      <c r="Y44" s="46">
        <v>37</v>
      </c>
      <c r="Z44" s="46">
        <v>42</v>
      </c>
      <c r="AA44" s="45"/>
      <c r="AB44" s="46">
        <v>37</v>
      </c>
      <c r="AC44" s="46">
        <v>47</v>
      </c>
      <c r="AD44" s="45"/>
      <c r="AE44" s="46">
        <v>37</v>
      </c>
      <c r="AF44" s="46">
        <v>51</v>
      </c>
    </row>
    <row r="45" spans="1:32">
      <c r="D45" s="36"/>
      <c r="E45" s="12">
        <v>40</v>
      </c>
      <c r="G45" s="45"/>
      <c r="H45" s="45"/>
      <c r="I45" s="46">
        <v>43</v>
      </c>
      <c r="J45" s="58">
        <v>18</v>
      </c>
      <c r="K45" s="46">
        <v>1.36</v>
      </c>
      <c r="L45" s="46">
        <v>2.13</v>
      </c>
      <c r="N45" s="46"/>
      <c r="O45" s="46">
        <v>38</v>
      </c>
      <c r="P45" s="46">
        <v>34</v>
      </c>
      <c r="Q45" s="45"/>
      <c r="R45" s="46">
        <v>38</v>
      </c>
      <c r="S45" s="46">
        <v>38</v>
      </c>
      <c r="T45" s="45"/>
      <c r="U45" s="46">
        <v>38</v>
      </c>
      <c r="V45" s="46">
        <v>42</v>
      </c>
      <c r="X45" s="46"/>
      <c r="Y45" s="46">
        <v>38</v>
      </c>
      <c r="Z45" s="46">
        <v>43</v>
      </c>
      <c r="AA45" s="45"/>
      <c r="AB45" s="46">
        <v>38</v>
      </c>
      <c r="AC45" s="46">
        <v>48</v>
      </c>
      <c r="AD45" s="45"/>
      <c r="AE45" s="46">
        <v>38</v>
      </c>
      <c r="AF45" s="46">
        <v>52</v>
      </c>
    </row>
    <row r="46" spans="1:32">
      <c r="D46" s="36"/>
      <c r="E46" s="12">
        <v>41</v>
      </c>
      <c r="G46" s="45"/>
      <c r="H46" s="45"/>
      <c r="I46" s="46">
        <v>44</v>
      </c>
      <c r="J46" s="58">
        <v>18</v>
      </c>
      <c r="K46" s="46">
        <v>1.36</v>
      </c>
      <c r="L46" s="46">
        <v>2.13</v>
      </c>
      <c r="N46" s="46"/>
      <c r="O46" s="46">
        <v>39</v>
      </c>
      <c r="P46" s="46">
        <v>34</v>
      </c>
      <c r="Q46" s="45"/>
      <c r="R46" s="46">
        <v>39</v>
      </c>
      <c r="S46" s="46">
        <v>39</v>
      </c>
      <c r="T46" s="45"/>
      <c r="U46" s="46">
        <v>39</v>
      </c>
      <c r="V46" s="46">
        <v>42</v>
      </c>
      <c r="X46" s="46"/>
      <c r="Y46" s="46">
        <v>39</v>
      </c>
      <c r="Z46" s="46">
        <v>43</v>
      </c>
      <c r="AA46" s="45"/>
      <c r="AB46" s="46">
        <v>39</v>
      </c>
      <c r="AC46" s="46">
        <v>48</v>
      </c>
      <c r="AD46" s="45"/>
      <c r="AE46" s="46">
        <v>39</v>
      </c>
      <c r="AF46" s="46">
        <v>53</v>
      </c>
    </row>
    <row r="47" spans="1:32">
      <c r="D47" s="36"/>
      <c r="E47" s="12">
        <v>42</v>
      </c>
      <c r="G47" s="45"/>
      <c r="H47" s="45"/>
      <c r="I47" s="46">
        <v>45</v>
      </c>
      <c r="J47" s="58">
        <v>18</v>
      </c>
      <c r="K47" s="46">
        <v>1.36</v>
      </c>
      <c r="L47" s="46">
        <v>2.13</v>
      </c>
      <c r="N47" s="46"/>
      <c r="O47" s="46">
        <v>40</v>
      </c>
      <c r="P47" s="46">
        <v>35</v>
      </c>
      <c r="Q47" s="45"/>
      <c r="R47" s="46">
        <v>40</v>
      </c>
      <c r="S47" s="46">
        <v>39</v>
      </c>
      <c r="T47" s="45"/>
      <c r="U47" s="46">
        <v>40</v>
      </c>
      <c r="V47" s="46">
        <v>43</v>
      </c>
      <c r="X47" s="46"/>
      <c r="Y47" s="46">
        <v>40</v>
      </c>
      <c r="Z47" s="46">
        <v>44</v>
      </c>
      <c r="AA47" s="45"/>
      <c r="AB47" s="46">
        <v>40</v>
      </c>
      <c r="AC47" s="46">
        <v>49</v>
      </c>
      <c r="AD47" s="45"/>
      <c r="AE47" s="46">
        <v>40</v>
      </c>
      <c r="AF47" s="46">
        <v>54</v>
      </c>
    </row>
    <row r="48" spans="1:32">
      <c r="D48" s="36"/>
      <c r="E48" s="12">
        <v>43</v>
      </c>
      <c r="G48" s="45"/>
      <c r="H48" s="45"/>
      <c r="I48" s="46">
        <v>46</v>
      </c>
      <c r="J48" s="58">
        <v>18</v>
      </c>
      <c r="K48" s="46">
        <v>1.36</v>
      </c>
      <c r="L48" s="46">
        <v>2.13</v>
      </c>
      <c r="N48" s="46"/>
      <c r="O48" s="46">
        <v>41</v>
      </c>
      <c r="P48" s="46">
        <v>35</v>
      </c>
      <c r="Q48" s="45"/>
      <c r="R48" s="46">
        <v>41</v>
      </c>
      <c r="S48" s="46">
        <v>40</v>
      </c>
      <c r="T48" s="45"/>
      <c r="U48" s="46">
        <v>41</v>
      </c>
      <c r="V48" s="46">
        <v>43</v>
      </c>
      <c r="X48" s="46"/>
      <c r="Y48" s="46">
        <v>41</v>
      </c>
      <c r="Z48" s="46">
        <v>44</v>
      </c>
      <c r="AA48" s="45"/>
      <c r="AB48" s="46">
        <v>41</v>
      </c>
      <c r="AC48" s="46">
        <v>50</v>
      </c>
      <c r="AD48" s="45"/>
      <c r="AE48" s="46">
        <v>41</v>
      </c>
      <c r="AF48" s="46">
        <v>54</v>
      </c>
    </row>
    <row r="49" spans="4:32">
      <c r="D49" s="36"/>
      <c r="E49" s="12">
        <v>44</v>
      </c>
      <c r="G49" s="45"/>
      <c r="H49" s="45"/>
      <c r="I49" s="46">
        <v>47</v>
      </c>
      <c r="J49" s="58">
        <v>18</v>
      </c>
      <c r="K49" s="46">
        <v>1.36</v>
      </c>
      <c r="L49" s="46">
        <v>2.13</v>
      </c>
      <c r="N49" s="46"/>
      <c r="O49" s="46">
        <v>42</v>
      </c>
      <c r="P49" s="46">
        <v>36</v>
      </c>
      <c r="Q49" s="45"/>
      <c r="R49" s="46">
        <v>42</v>
      </c>
      <c r="S49" s="46">
        <v>40</v>
      </c>
      <c r="T49" s="45"/>
      <c r="U49" s="46">
        <v>42</v>
      </c>
      <c r="V49" s="46">
        <v>44</v>
      </c>
      <c r="X49" s="46"/>
      <c r="Y49" s="46">
        <v>42</v>
      </c>
      <c r="Z49" s="46">
        <v>45</v>
      </c>
      <c r="AA49" s="45"/>
      <c r="AB49" s="46">
        <v>42</v>
      </c>
      <c r="AC49" s="46">
        <v>50</v>
      </c>
      <c r="AD49" s="45"/>
      <c r="AE49" s="46">
        <v>42</v>
      </c>
      <c r="AF49" s="46">
        <v>55</v>
      </c>
    </row>
    <row r="50" spans="4:32">
      <c r="D50" s="36"/>
      <c r="E50" s="12">
        <v>45</v>
      </c>
      <c r="G50" s="45"/>
      <c r="H50" s="45"/>
      <c r="I50" s="46">
        <v>48</v>
      </c>
      <c r="J50" s="58">
        <v>18</v>
      </c>
      <c r="K50" s="46">
        <v>1.36</v>
      </c>
      <c r="L50" s="46">
        <v>2.13</v>
      </c>
      <c r="N50" s="46"/>
      <c r="O50" s="46">
        <v>43</v>
      </c>
      <c r="P50" s="46">
        <v>36</v>
      </c>
      <c r="Q50" s="45"/>
      <c r="R50" s="46">
        <v>43</v>
      </c>
      <c r="S50" s="46">
        <v>41</v>
      </c>
      <c r="T50" s="45"/>
      <c r="U50" s="46">
        <v>43</v>
      </c>
      <c r="V50" s="46">
        <v>44</v>
      </c>
      <c r="X50" s="46"/>
      <c r="Y50" s="46">
        <v>43</v>
      </c>
      <c r="Z50" s="46">
        <v>45</v>
      </c>
      <c r="AA50" s="45"/>
      <c r="AB50" s="46">
        <v>43</v>
      </c>
      <c r="AC50" s="46">
        <v>51</v>
      </c>
      <c r="AD50" s="45"/>
      <c r="AE50" s="46">
        <v>43</v>
      </c>
      <c r="AF50" s="46">
        <v>55</v>
      </c>
    </row>
    <row r="51" spans="4:32">
      <c r="D51" s="36"/>
      <c r="E51" s="12">
        <v>46</v>
      </c>
      <c r="G51" s="45"/>
      <c r="H51" s="45"/>
      <c r="I51" s="46">
        <v>49</v>
      </c>
      <c r="J51" s="58">
        <v>18</v>
      </c>
      <c r="K51" s="46">
        <v>1.36</v>
      </c>
      <c r="L51" s="46">
        <v>2.13</v>
      </c>
      <c r="N51" s="46"/>
      <c r="O51" s="46">
        <v>44</v>
      </c>
      <c r="P51" s="46">
        <v>37</v>
      </c>
      <c r="Q51" s="45"/>
      <c r="R51" s="46">
        <v>44</v>
      </c>
      <c r="S51" s="46">
        <v>41</v>
      </c>
      <c r="T51" s="45"/>
      <c r="U51" s="46">
        <v>44</v>
      </c>
      <c r="V51" s="46">
        <v>45</v>
      </c>
      <c r="X51" s="46"/>
      <c r="Y51" s="46">
        <v>44</v>
      </c>
      <c r="Z51" s="46">
        <v>46</v>
      </c>
      <c r="AA51" s="45"/>
      <c r="AB51" s="46">
        <v>44</v>
      </c>
      <c r="AC51" s="46">
        <v>51</v>
      </c>
      <c r="AD51" s="45"/>
      <c r="AE51" s="46">
        <v>44</v>
      </c>
      <c r="AF51" s="46">
        <v>56</v>
      </c>
    </row>
    <row r="52" spans="4:32">
      <c r="D52" s="36"/>
      <c r="E52" s="12">
        <v>47</v>
      </c>
      <c r="G52" s="45"/>
      <c r="H52" s="45"/>
      <c r="I52" s="46">
        <v>50</v>
      </c>
      <c r="J52" s="58">
        <v>20</v>
      </c>
      <c r="K52" s="46">
        <v>1.26</v>
      </c>
      <c r="L52" s="46">
        <v>2</v>
      </c>
      <c r="N52" s="46"/>
      <c r="O52" s="46">
        <v>45</v>
      </c>
      <c r="P52" s="46">
        <v>37</v>
      </c>
      <c r="Q52" s="45"/>
      <c r="R52" s="46">
        <v>45</v>
      </c>
      <c r="S52" s="46">
        <v>41</v>
      </c>
      <c r="T52" s="45"/>
      <c r="U52" s="46">
        <v>45</v>
      </c>
      <c r="V52" s="46">
        <v>45</v>
      </c>
      <c r="X52" s="46"/>
      <c r="Y52" s="46">
        <v>45</v>
      </c>
      <c r="Z52" s="46">
        <v>46</v>
      </c>
      <c r="AA52" s="45"/>
      <c r="AB52" s="46">
        <v>45</v>
      </c>
      <c r="AC52" s="46">
        <v>52</v>
      </c>
      <c r="AD52" s="45"/>
      <c r="AE52" s="46">
        <v>45</v>
      </c>
      <c r="AF52" s="46">
        <v>57</v>
      </c>
    </row>
    <row r="53" spans="4:32">
      <c r="D53" s="36"/>
      <c r="E53" s="12">
        <v>48</v>
      </c>
      <c r="N53" s="46"/>
      <c r="O53" s="46">
        <v>46</v>
      </c>
      <c r="P53" s="46">
        <v>37</v>
      </c>
      <c r="Q53" s="45"/>
      <c r="R53" s="46">
        <v>46</v>
      </c>
      <c r="S53" s="46">
        <v>42</v>
      </c>
      <c r="T53" s="45"/>
      <c r="U53" s="46">
        <v>46</v>
      </c>
      <c r="V53" s="46">
        <v>46</v>
      </c>
      <c r="X53" s="46"/>
      <c r="Y53" s="46">
        <v>46</v>
      </c>
      <c r="Z53" s="46">
        <v>47</v>
      </c>
      <c r="AA53" s="45"/>
      <c r="AB53" s="46">
        <v>46</v>
      </c>
      <c r="AC53" s="46">
        <v>52</v>
      </c>
      <c r="AD53" s="45"/>
      <c r="AE53" s="46">
        <v>46</v>
      </c>
      <c r="AF53" s="46">
        <v>57</v>
      </c>
    </row>
    <row r="54" spans="4:32">
      <c r="D54" s="36"/>
      <c r="E54" s="12">
        <v>49</v>
      </c>
      <c r="N54" s="46"/>
      <c r="O54" s="46">
        <v>47</v>
      </c>
      <c r="P54" s="46">
        <v>38</v>
      </c>
      <c r="Q54" s="45"/>
      <c r="R54" s="46">
        <v>47</v>
      </c>
      <c r="S54" s="46">
        <v>42</v>
      </c>
      <c r="T54" s="45"/>
      <c r="U54" s="46">
        <v>47</v>
      </c>
      <c r="V54" s="46">
        <v>46</v>
      </c>
      <c r="X54" s="46"/>
      <c r="Y54" s="46">
        <v>47</v>
      </c>
      <c r="Z54" s="46">
        <v>47</v>
      </c>
      <c r="AA54" s="45"/>
      <c r="AB54" s="46">
        <v>47</v>
      </c>
      <c r="AC54" s="46">
        <v>53</v>
      </c>
      <c r="AD54" s="45"/>
      <c r="AE54" s="46">
        <v>47</v>
      </c>
      <c r="AF54" s="46">
        <v>58</v>
      </c>
    </row>
    <row r="55" spans="4:32">
      <c r="D55" s="36"/>
      <c r="E55" s="12">
        <v>50</v>
      </c>
      <c r="N55" s="46"/>
      <c r="O55" s="46">
        <v>48</v>
      </c>
      <c r="P55" s="46">
        <v>38</v>
      </c>
      <c r="Q55" s="45"/>
      <c r="R55" s="46">
        <v>48</v>
      </c>
      <c r="S55" s="46">
        <v>43</v>
      </c>
      <c r="T55" s="45"/>
      <c r="U55" s="46">
        <v>48</v>
      </c>
      <c r="V55" s="46">
        <v>47</v>
      </c>
      <c r="X55" s="46"/>
      <c r="Y55" s="46">
        <v>48</v>
      </c>
      <c r="Z55" s="46">
        <v>48</v>
      </c>
      <c r="AA55" s="45"/>
      <c r="AB55" s="46">
        <v>48</v>
      </c>
      <c r="AC55" s="46">
        <v>54</v>
      </c>
      <c r="AD55" s="45"/>
      <c r="AE55" s="46">
        <v>48</v>
      </c>
      <c r="AF55" s="46">
        <v>59</v>
      </c>
    </row>
    <row r="56" spans="4:32">
      <c r="D56" s="36"/>
      <c r="E56" s="12">
        <v>51</v>
      </c>
      <c r="N56" s="46"/>
      <c r="O56" s="46">
        <v>49</v>
      </c>
      <c r="P56" s="46">
        <v>39</v>
      </c>
      <c r="Q56" s="45"/>
      <c r="R56" s="46">
        <v>49</v>
      </c>
      <c r="S56" s="46">
        <v>43</v>
      </c>
      <c r="T56" s="45"/>
      <c r="U56" s="46">
        <v>49</v>
      </c>
      <c r="V56" s="46">
        <v>47</v>
      </c>
      <c r="X56" s="46"/>
      <c r="Y56" s="46">
        <v>49</v>
      </c>
      <c r="Z56" s="46">
        <v>48</v>
      </c>
      <c r="AA56" s="45"/>
      <c r="AB56" s="46">
        <v>49</v>
      </c>
      <c r="AC56" s="46">
        <v>54</v>
      </c>
      <c r="AD56" s="45"/>
      <c r="AE56" s="46">
        <v>49</v>
      </c>
      <c r="AF56" s="46">
        <v>59</v>
      </c>
    </row>
    <row r="57" spans="4:32">
      <c r="D57" s="36"/>
      <c r="E57" s="12">
        <v>52</v>
      </c>
      <c r="N57" s="46"/>
      <c r="O57" s="46">
        <v>50</v>
      </c>
      <c r="P57" s="46">
        <v>39</v>
      </c>
      <c r="Q57" s="45"/>
      <c r="R57" s="46">
        <v>50</v>
      </c>
      <c r="S57" s="46">
        <v>44</v>
      </c>
      <c r="T57" s="45"/>
      <c r="U57" s="46">
        <v>50</v>
      </c>
      <c r="V57" s="46">
        <v>48</v>
      </c>
      <c r="X57" s="46"/>
      <c r="Y57" s="46">
        <v>50</v>
      </c>
      <c r="Z57" s="46">
        <v>49</v>
      </c>
      <c r="AA57" s="45"/>
      <c r="AB57" s="46">
        <v>50</v>
      </c>
      <c r="AC57" s="46">
        <v>55</v>
      </c>
      <c r="AD57" s="45"/>
      <c r="AE57" s="46">
        <v>50</v>
      </c>
      <c r="AF57" s="46">
        <v>60</v>
      </c>
    </row>
    <row r="58" spans="4:32">
      <c r="D58" s="36"/>
      <c r="E58" s="12">
        <v>53</v>
      </c>
      <c r="N58" s="46"/>
      <c r="O58" s="46">
        <v>51</v>
      </c>
      <c r="P58" s="46">
        <v>39</v>
      </c>
      <c r="Q58" s="45"/>
      <c r="R58" s="46">
        <v>51</v>
      </c>
      <c r="S58" s="46">
        <v>44</v>
      </c>
      <c r="T58" s="45"/>
      <c r="U58" s="46">
        <v>51</v>
      </c>
      <c r="V58" s="46">
        <v>48</v>
      </c>
      <c r="X58" s="46"/>
      <c r="Y58" s="46">
        <v>51</v>
      </c>
      <c r="Z58" s="46">
        <v>49</v>
      </c>
      <c r="AA58" s="45"/>
      <c r="AB58" s="46">
        <v>51</v>
      </c>
      <c r="AC58" s="46">
        <v>55</v>
      </c>
      <c r="AD58" s="45"/>
      <c r="AE58" s="46">
        <v>51</v>
      </c>
      <c r="AF58" s="46">
        <v>60</v>
      </c>
    </row>
    <row r="59" spans="4:32">
      <c r="D59" s="36"/>
      <c r="E59" s="12">
        <v>54</v>
      </c>
      <c r="N59" s="46"/>
      <c r="O59" s="46">
        <v>52</v>
      </c>
      <c r="P59" s="46">
        <v>40</v>
      </c>
      <c r="Q59" s="45"/>
      <c r="R59" s="46">
        <v>52</v>
      </c>
      <c r="S59" s="46">
        <v>45</v>
      </c>
      <c r="T59" s="45"/>
      <c r="U59" s="46">
        <v>52</v>
      </c>
      <c r="V59" s="46">
        <v>49</v>
      </c>
      <c r="X59" s="46"/>
      <c r="Y59" s="46">
        <v>52</v>
      </c>
      <c r="Z59" s="46">
        <v>50</v>
      </c>
      <c r="AA59" s="45"/>
      <c r="AB59" s="46">
        <v>52</v>
      </c>
      <c r="AC59" s="46">
        <v>56</v>
      </c>
      <c r="AD59" s="45"/>
      <c r="AE59" s="46">
        <v>52</v>
      </c>
      <c r="AF59" s="46">
        <v>61</v>
      </c>
    </row>
    <row r="60" spans="4:32">
      <c r="D60" s="36"/>
      <c r="E60" s="12">
        <v>55</v>
      </c>
      <c r="N60" s="46"/>
      <c r="O60" s="46">
        <v>53</v>
      </c>
      <c r="P60" s="46">
        <v>40</v>
      </c>
      <c r="Q60" s="45"/>
      <c r="R60" s="46">
        <v>53</v>
      </c>
      <c r="S60" s="46">
        <v>45</v>
      </c>
      <c r="T60" s="45"/>
      <c r="U60" s="46">
        <v>53</v>
      </c>
      <c r="V60" s="46">
        <v>49</v>
      </c>
      <c r="X60" s="46"/>
      <c r="Y60" s="46">
        <v>53</v>
      </c>
      <c r="Z60" s="46">
        <v>50</v>
      </c>
      <c r="AA60" s="45"/>
      <c r="AB60" s="46">
        <v>53</v>
      </c>
      <c r="AC60" s="46">
        <v>56</v>
      </c>
      <c r="AD60" s="45"/>
      <c r="AE60" s="46">
        <v>53</v>
      </c>
      <c r="AF60" s="46">
        <v>62</v>
      </c>
    </row>
    <row r="61" spans="4:32">
      <c r="D61" s="36"/>
      <c r="E61" s="12">
        <v>56</v>
      </c>
      <c r="N61" s="46"/>
      <c r="O61" s="46">
        <v>54</v>
      </c>
      <c r="P61" s="46">
        <v>40</v>
      </c>
      <c r="Q61" s="45"/>
      <c r="R61" s="46">
        <v>54</v>
      </c>
      <c r="S61" s="46">
        <v>45</v>
      </c>
      <c r="T61" s="45"/>
      <c r="U61" s="46">
        <v>54</v>
      </c>
      <c r="V61" s="46">
        <v>50</v>
      </c>
      <c r="X61" s="46"/>
      <c r="Y61" s="46">
        <v>54</v>
      </c>
      <c r="Z61" s="46">
        <v>51</v>
      </c>
      <c r="AA61" s="45"/>
      <c r="AB61" s="46">
        <v>54</v>
      </c>
      <c r="AC61" s="46">
        <v>57</v>
      </c>
      <c r="AD61" s="45"/>
      <c r="AE61" s="46">
        <v>54</v>
      </c>
      <c r="AF61" s="46">
        <v>62</v>
      </c>
    </row>
    <row r="62" spans="4:32">
      <c r="D62" s="36"/>
      <c r="E62" s="12">
        <v>57</v>
      </c>
      <c r="N62" s="46"/>
      <c r="O62" s="46">
        <v>55</v>
      </c>
      <c r="P62" s="46">
        <v>41</v>
      </c>
      <c r="Q62" s="45"/>
      <c r="R62" s="46">
        <v>55</v>
      </c>
      <c r="S62" s="46">
        <v>46</v>
      </c>
      <c r="T62" s="45"/>
      <c r="U62" s="46">
        <v>55</v>
      </c>
      <c r="V62" s="46">
        <v>50</v>
      </c>
      <c r="X62" s="46"/>
      <c r="Y62" s="46">
        <v>55</v>
      </c>
      <c r="Z62" s="46">
        <v>51</v>
      </c>
      <c r="AA62" s="45"/>
      <c r="AB62" s="46">
        <v>55</v>
      </c>
      <c r="AC62" s="46">
        <v>57</v>
      </c>
      <c r="AD62" s="45"/>
      <c r="AE62" s="46">
        <v>55</v>
      </c>
      <c r="AF62" s="46">
        <v>63</v>
      </c>
    </row>
    <row r="63" spans="4:32">
      <c r="D63" s="36"/>
      <c r="E63" s="12">
        <v>58</v>
      </c>
      <c r="N63" s="46"/>
      <c r="O63" s="46">
        <v>56</v>
      </c>
      <c r="P63" s="46">
        <v>41</v>
      </c>
      <c r="Q63" s="45"/>
      <c r="R63" s="46">
        <v>56</v>
      </c>
      <c r="S63" s="46">
        <v>46</v>
      </c>
      <c r="T63" s="45"/>
      <c r="U63" s="46">
        <v>56</v>
      </c>
      <c r="V63" s="46">
        <v>51</v>
      </c>
      <c r="X63" s="46"/>
      <c r="Y63" s="46">
        <v>56</v>
      </c>
      <c r="Z63" s="46">
        <v>52</v>
      </c>
      <c r="AA63" s="45"/>
      <c r="AB63" s="46">
        <v>56</v>
      </c>
      <c r="AC63" s="46">
        <v>58</v>
      </c>
      <c r="AD63" s="45"/>
      <c r="AE63" s="46">
        <v>56</v>
      </c>
      <c r="AF63" s="46">
        <v>63</v>
      </c>
    </row>
    <row r="64" spans="4:32">
      <c r="D64" s="36"/>
      <c r="E64" s="12">
        <v>59</v>
      </c>
      <c r="N64" s="46"/>
      <c r="O64" s="46">
        <v>57</v>
      </c>
      <c r="P64" s="46">
        <v>42</v>
      </c>
      <c r="Q64" s="45"/>
      <c r="R64" s="46">
        <v>57</v>
      </c>
      <c r="S64" s="46">
        <v>47</v>
      </c>
      <c r="T64" s="45"/>
      <c r="U64" s="46">
        <v>57</v>
      </c>
      <c r="V64" s="46">
        <v>51</v>
      </c>
      <c r="X64" s="46"/>
      <c r="Y64" s="46">
        <v>57</v>
      </c>
      <c r="Z64" s="46">
        <v>52</v>
      </c>
      <c r="AA64" s="45"/>
      <c r="AB64" s="46">
        <v>57</v>
      </c>
      <c r="AC64" s="46">
        <v>58</v>
      </c>
      <c r="AD64" s="45"/>
      <c r="AE64" s="46">
        <v>57</v>
      </c>
      <c r="AF64" s="46">
        <v>64</v>
      </c>
    </row>
    <row r="65" spans="4:32">
      <c r="D65" s="36"/>
      <c r="E65" s="12">
        <v>60</v>
      </c>
      <c r="N65" s="46"/>
      <c r="O65" s="46">
        <v>58</v>
      </c>
      <c r="P65" s="46">
        <v>42</v>
      </c>
      <c r="Q65" s="45"/>
      <c r="R65" s="46">
        <v>58</v>
      </c>
      <c r="S65" s="46">
        <v>47</v>
      </c>
      <c r="T65" s="45"/>
      <c r="U65" s="46">
        <v>58</v>
      </c>
      <c r="V65" s="46">
        <v>51</v>
      </c>
      <c r="X65" s="46"/>
      <c r="Y65" s="46">
        <v>58</v>
      </c>
      <c r="Z65" s="46">
        <v>52</v>
      </c>
      <c r="AA65" s="45"/>
      <c r="AB65" s="46">
        <v>58</v>
      </c>
      <c r="AC65" s="46">
        <v>59</v>
      </c>
      <c r="AD65" s="45"/>
      <c r="AE65" s="46">
        <v>58</v>
      </c>
      <c r="AF65" s="46">
        <v>64</v>
      </c>
    </row>
    <row r="66" spans="4:32">
      <c r="D66" s="36"/>
      <c r="E66" s="12">
        <v>61</v>
      </c>
      <c r="N66" s="46"/>
      <c r="O66" s="46">
        <v>59</v>
      </c>
      <c r="P66" s="46">
        <v>42</v>
      </c>
      <c r="Q66" s="45"/>
      <c r="R66" s="46">
        <v>59</v>
      </c>
      <c r="S66" s="46">
        <v>47</v>
      </c>
      <c r="T66" s="45"/>
      <c r="U66" s="46">
        <v>59</v>
      </c>
      <c r="V66" s="46">
        <v>52</v>
      </c>
      <c r="X66" s="46"/>
      <c r="Y66" s="46">
        <v>59</v>
      </c>
      <c r="Z66" s="46">
        <v>53</v>
      </c>
      <c r="AA66" s="45"/>
      <c r="AB66" s="46">
        <v>59</v>
      </c>
      <c r="AC66" s="46">
        <v>59</v>
      </c>
      <c r="AD66" s="45"/>
      <c r="AE66" s="46">
        <v>59</v>
      </c>
      <c r="AF66" s="46">
        <v>65</v>
      </c>
    </row>
    <row r="67" spans="4:32">
      <c r="D67" s="36"/>
      <c r="E67" s="12">
        <v>62</v>
      </c>
      <c r="N67" s="46"/>
      <c r="O67" s="46">
        <v>60</v>
      </c>
      <c r="P67" s="46">
        <v>43</v>
      </c>
      <c r="Q67" s="45"/>
      <c r="R67" s="46">
        <v>60</v>
      </c>
      <c r="S67" s="46">
        <v>48</v>
      </c>
      <c r="T67" s="45"/>
      <c r="U67" s="46">
        <v>60</v>
      </c>
      <c r="V67" s="46">
        <v>52</v>
      </c>
      <c r="X67" s="46"/>
      <c r="Y67" s="46">
        <v>60</v>
      </c>
      <c r="Z67" s="46">
        <v>53</v>
      </c>
      <c r="AA67" s="45"/>
      <c r="AB67" s="46">
        <v>60</v>
      </c>
      <c r="AC67" s="46">
        <v>60</v>
      </c>
      <c r="AD67" s="45"/>
      <c r="AE67" s="46">
        <v>60</v>
      </c>
      <c r="AF67" s="46">
        <v>65</v>
      </c>
    </row>
    <row r="68" spans="4:32">
      <c r="D68" s="36"/>
      <c r="E68" s="12">
        <v>63</v>
      </c>
      <c r="N68" s="46"/>
      <c r="O68" s="46">
        <v>61</v>
      </c>
      <c r="P68" s="46">
        <v>43</v>
      </c>
      <c r="Q68" s="45"/>
      <c r="R68" s="46">
        <v>61</v>
      </c>
      <c r="S68" s="46">
        <v>48</v>
      </c>
      <c r="T68" s="45"/>
      <c r="U68" s="46">
        <v>61</v>
      </c>
      <c r="V68" s="46">
        <v>53</v>
      </c>
      <c r="X68" s="46"/>
      <c r="Y68" s="46">
        <v>61</v>
      </c>
      <c r="Z68" s="46">
        <v>54</v>
      </c>
      <c r="AA68" s="45"/>
      <c r="AB68" s="46">
        <v>61</v>
      </c>
      <c r="AC68" s="46">
        <v>60</v>
      </c>
      <c r="AD68" s="45"/>
      <c r="AE68" s="46">
        <v>61</v>
      </c>
      <c r="AF68" s="46">
        <v>66</v>
      </c>
    </row>
    <row r="69" spans="4:32">
      <c r="D69" s="36"/>
      <c r="E69" s="12">
        <v>64</v>
      </c>
      <c r="N69" s="46"/>
      <c r="O69" s="46">
        <v>62</v>
      </c>
      <c r="P69" s="46">
        <v>43</v>
      </c>
      <c r="Q69" s="45"/>
      <c r="R69" s="46">
        <v>62</v>
      </c>
      <c r="S69" s="46">
        <v>49</v>
      </c>
      <c r="T69" s="45"/>
      <c r="U69" s="46">
        <v>62</v>
      </c>
      <c r="V69" s="46">
        <v>53</v>
      </c>
      <c r="X69" s="46"/>
      <c r="Y69" s="46">
        <v>62</v>
      </c>
      <c r="Z69" s="46">
        <v>54</v>
      </c>
      <c r="AA69" s="45"/>
      <c r="AB69" s="46">
        <v>62</v>
      </c>
      <c r="AC69" s="46">
        <v>61</v>
      </c>
      <c r="AD69" s="45"/>
      <c r="AE69" s="46">
        <v>62</v>
      </c>
      <c r="AF69" s="46">
        <v>66</v>
      </c>
    </row>
    <row r="70" spans="4:32">
      <c r="D70" s="36"/>
      <c r="E70" s="12">
        <v>65</v>
      </c>
      <c r="N70" s="46"/>
      <c r="O70" s="46">
        <v>63</v>
      </c>
      <c r="P70" s="46">
        <v>44</v>
      </c>
      <c r="Q70" s="45"/>
      <c r="R70" s="46">
        <v>63</v>
      </c>
      <c r="S70" s="46">
        <v>49</v>
      </c>
      <c r="T70" s="45"/>
      <c r="U70" s="46">
        <v>63</v>
      </c>
      <c r="V70" s="46">
        <v>54</v>
      </c>
      <c r="X70" s="46"/>
      <c r="Y70" s="46">
        <v>63</v>
      </c>
      <c r="Z70" s="46">
        <v>55</v>
      </c>
      <c r="AA70" s="45"/>
      <c r="AB70" s="46">
        <v>63</v>
      </c>
      <c r="AC70" s="46">
        <v>61</v>
      </c>
      <c r="AD70" s="45"/>
      <c r="AE70" s="46">
        <v>63</v>
      </c>
      <c r="AF70" s="46">
        <v>67</v>
      </c>
    </row>
    <row r="71" spans="4:32">
      <c r="D71" s="36"/>
      <c r="E71" s="12">
        <v>66</v>
      </c>
      <c r="N71" s="46"/>
      <c r="O71" s="46">
        <v>64</v>
      </c>
      <c r="P71" s="46">
        <v>44</v>
      </c>
      <c r="Q71" s="45"/>
      <c r="R71" s="46">
        <v>64</v>
      </c>
      <c r="S71" s="46">
        <v>49</v>
      </c>
      <c r="T71" s="45"/>
      <c r="U71" s="46">
        <v>64</v>
      </c>
      <c r="V71" s="46">
        <v>54</v>
      </c>
      <c r="X71" s="46"/>
      <c r="Y71" s="46">
        <v>64</v>
      </c>
      <c r="Z71" s="46">
        <v>55</v>
      </c>
      <c r="AA71" s="45"/>
      <c r="AB71" s="46">
        <v>64</v>
      </c>
      <c r="AC71" s="46">
        <v>62</v>
      </c>
      <c r="AD71" s="45"/>
      <c r="AE71" s="46">
        <v>64</v>
      </c>
      <c r="AF71" s="46">
        <v>68</v>
      </c>
    </row>
    <row r="72" spans="4:32">
      <c r="D72" s="36"/>
      <c r="E72" s="12">
        <v>67</v>
      </c>
      <c r="N72" s="46"/>
      <c r="O72" s="46">
        <v>65</v>
      </c>
      <c r="P72" s="46">
        <v>44</v>
      </c>
      <c r="Q72" s="45"/>
      <c r="R72" s="46">
        <v>65</v>
      </c>
      <c r="S72" s="46">
        <v>50</v>
      </c>
      <c r="T72" s="45"/>
      <c r="U72" s="46">
        <v>65</v>
      </c>
      <c r="V72" s="46">
        <v>54</v>
      </c>
      <c r="X72" s="46"/>
      <c r="Y72" s="46">
        <v>65</v>
      </c>
      <c r="Z72" s="46">
        <v>56</v>
      </c>
      <c r="AA72" s="45"/>
      <c r="AB72" s="46">
        <v>65</v>
      </c>
      <c r="AC72" s="46">
        <v>62</v>
      </c>
      <c r="AD72" s="45"/>
      <c r="AE72" s="46">
        <v>65</v>
      </c>
      <c r="AF72" s="46">
        <v>68</v>
      </c>
    </row>
    <row r="73" spans="4:32">
      <c r="D73" s="36"/>
      <c r="E73" s="12">
        <v>68</v>
      </c>
      <c r="N73" s="46"/>
      <c r="O73" s="46">
        <v>66</v>
      </c>
      <c r="P73" s="46">
        <v>45</v>
      </c>
      <c r="Q73" s="45"/>
      <c r="R73" s="46">
        <v>66</v>
      </c>
      <c r="S73" s="46">
        <v>50</v>
      </c>
      <c r="T73" s="45"/>
      <c r="U73" s="46">
        <v>66</v>
      </c>
      <c r="V73" s="46">
        <v>55</v>
      </c>
      <c r="X73" s="46"/>
      <c r="Y73" s="46">
        <v>66</v>
      </c>
      <c r="Z73" s="46">
        <v>56</v>
      </c>
      <c r="AA73" s="45"/>
      <c r="AB73" s="46">
        <v>66</v>
      </c>
      <c r="AC73" s="46">
        <v>63</v>
      </c>
      <c r="AD73" s="45"/>
      <c r="AE73" s="46">
        <v>66</v>
      </c>
      <c r="AF73" s="46">
        <v>69</v>
      </c>
    </row>
    <row r="74" spans="4:32">
      <c r="D74" s="36"/>
      <c r="E74" s="12">
        <v>69</v>
      </c>
      <c r="N74" s="46"/>
      <c r="O74" s="46">
        <v>67</v>
      </c>
      <c r="P74" s="46">
        <v>45</v>
      </c>
      <c r="Q74" s="45"/>
      <c r="R74" s="46">
        <v>67</v>
      </c>
      <c r="S74" s="46">
        <v>50</v>
      </c>
      <c r="T74" s="45"/>
      <c r="U74" s="46">
        <v>67</v>
      </c>
      <c r="V74" s="46">
        <v>55</v>
      </c>
      <c r="X74" s="46"/>
      <c r="Y74" s="46">
        <v>67</v>
      </c>
      <c r="Z74" s="46">
        <v>56</v>
      </c>
      <c r="AA74" s="45"/>
      <c r="AB74" s="46">
        <v>67</v>
      </c>
      <c r="AC74" s="46">
        <v>63</v>
      </c>
      <c r="AD74" s="45"/>
      <c r="AE74" s="46">
        <v>67</v>
      </c>
      <c r="AF74" s="46">
        <v>69</v>
      </c>
    </row>
    <row r="75" spans="4:32">
      <c r="D75" s="36"/>
      <c r="E75" s="12">
        <v>70</v>
      </c>
      <c r="N75" s="46"/>
      <c r="O75" s="46">
        <v>68</v>
      </c>
      <c r="P75" s="46">
        <v>45</v>
      </c>
      <c r="Q75" s="45"/>
      <c r="R75" s="46">
        <v>68</v>
      </c>
      <c r="S75" s="46">
        <v>51</v>
      </c>
      <c r="T75" s="45"/>
      <c r="U75" s="46">
        <v>68</v>
      </c>
      <c r="V75" s="46">
        <v>56</v>
      </c>
      <c r="X75" s="46"/>
      <c r="Y75" s="46">
        <v>68</v>
      </c>
      <c r="Z75" s="46">
        <v>57</v>
      </c>
      <c r="AA75" s="45"/>
      <c r="AB75" s="46">
        <v>68</v>
      </c>
      <c r="AC75" s="46">
        <v>64</v>
      </c>
      <c r="AD75" s="45"/>
      <c r="AE75" s="46">
        <v>68</v>
      </c>
      <c r="AF75" s="46">
        <v>70</v>
      </c>
    </row>
    <row r="76" spans="4:32">
      <c r="D76" s="36"/>
      <c r="E76" s="12">
        <v>71</v>
      </c>
      <c r="N76" s="46"/>
      <c r="O76" s="46">
        <v>69</v>
      </c>
      <c r="P76" s="46">
        <v>46</v>
      </c>
      <c r="Q76" s="45"/>
      <c r="R76" s="46">
        <v>69</v>
      </c>
      <c r="S76" s="46">
        <v>51</v>
      </c>
      <c r="T76" s="45"/>
      <c r="U76" s="46">
        <v>69</v>
      </c>
      <c r="V76" s="46">
        <v>56</v>
      </c>
      <c r="X76" s="46"/>
      <c r="Y76" s="46">
        <v>69</v>
      </c>
      <c r="Z76" s="46">
        <v>57</v>
      </c>
      <c r="AA76" s="45"/>
      <c r="AB76" s="46">
        <v>69</v>
      </c>
      <c r="AC76" s="46">
        <v>64</v>
      </c>
      <c r="AD76" s="45"/>
      <c r="AE76" s="46">
        <v>69</v>
      </c>
      <c r="AF76" s="46">
        <v>70</v>
      </c>
    </row>
    <row r="77" spans="4:32">
      <c r="D77" s="36"/>
      <c r="E77" s="12">
        <v>72</v>
      </c>
      <c r="N77" s="46"/>
      <c r="O77" s="46">
        <v>70</v>
      </c>
      <c r="P77" s="46">
        <v>46</v>
      </c>
      <c r="Q77" s="45"/>
      <c r="R77" s="46">
        <v>70</v>
      </c>
      <c r="S77" s="46">
        <v>52</v>
      </c>
      <c r="T77" s="45"/>
      <c r="U77" s="46">
        <v>70</v>
      </c>
      <c r="V77" s="46">
        <v>56</v>
      </c>
      <c r="X77" s="46"/>
      <c r="Y77" s="46">
        <v>70</v>
      </c>
      <c r="Z77" s="46">
        <v>58</v>
      </c>
      <c r="AA77" s="45"/>
      <c r="AB77" s="46">
        <v>70</v>
      </c>
      <c r="AC77" s="46">
        <v>65</v>
      </c>
      <c r="AD77" s="45"/>
      <c r="AE77" s="46">
        <v>70</v>
      </c>
      <c r="AF77" s="46">
        <v>71</v>
      </c>
    </row>
    <row r="78" spans="4:32">
      <c r="D78" s="37"/>
      <c r="E78" s="12">
        <v>73</v>
      </c>
      <c r="N78" s="46"/>
      <c r="O78" s="46">
        <v>71</v>
      </c>
      <c r="P78" s="46">
        <v>46</v>
      </c>
      <c r="Q78" s="45"/>
      <c r="R78" s="46">
        <v>71</v>
      </c>
      <c r="S78" s="46">
        <v>52</v>
      </c>
      <c r="T78" s="45"/>
      <c r="U78" s="46">
        <v>71</v>
      </c>
      <c r="V78" s="46">
        <v>57</v>
      </c>
      <c r="X78" s="46"/>
      <c r="Y78" s="46">
        <v>71</v>
      </c>
      <c r="Z78" s="46">
        <v>58</v>
      </c>
      <c r="AA78" s="45"/>
      <c r="AB78" s="46">
        <v>71</v>
      </c>
      <c r="AC78" s="46">
        <v>65</v>
      </c>
      <c r="AD78" s="45"/>
      <c r="AE78" s="46">
        <v>71</v>
      </c>
      <c r="AF78" s="46">
        <v>71</v>
      </c>
    </row>
    <row r="79" spans="4:32">
      <c r="D79" s="37"/>
      <c r="E79" s="12">
        <v>74</v>
      </c>
      <c r="N79" s="46"/>
      <c r="O79" s="46">
        <v>72</v>
      </c>
      <c r="P79" s="46">
        <v>47</v>
      </c>
      <c r="Q79" s="45"/>
      <c r="R79" s="46">
        <v>72</v>
      </c>
      <c r="S79" s="46">
        <v>52</v>
      </c>
      <c r="T79" s="45"/>
      <c r="U79" s="46">
        <v>72</v>
      </c>
      <c r="V79" s="46">
        <v>57</v>
      </c>
      <c r="X79" s="46"/>
      <c r="Y79" s="46">
        <v>72</v>
      </c>
      <c r="Z79" s="46">
        <v>58</v>
      </c>
      <c r="AA79" s="45"/>
      <c r="AB79" s="46">
        <v>72</v>
      </c>
      <c r="AC79" s="46">
        <v>65</v>
      </c>
      <c r="AD79" s="45"/>
      <c r="AE79" s="46">
        <v>72</v>
      </c>
      <c r="AF79" s="46">
        <v>72</v>
      </c>
    </row>
    <row r="80" spans="4:32">
      <c r="D80" s="37"/>
      <c r="E80" s="12">
        <v>75</v>
      </c>
      <c r="N80" s="46"/>
      <c r="O80" s="46">
        <v>73</v>
      </c>
      <c r="P80" s="46">
        <v>47</v>
      </c>
      <c r="Q80" s="45"/>
      <c r="R80" s="46">
        <v>73</v>
      </c>
      <c r="S80" s="46">
        <v>53</v>
      </c>
      <c r="T80" s="45"/>
      <c r="U80" s="46">
        <v>73</v>
      </c>
      <c r="V80" s="46">
        <v>58</v>
      </c>
      <c r="X80" s="46"/>
      <c r="Y80" s="46">
        <v>73</v>
      </c>
      <c r="Z80" s="46">
        <v>59</v>
      </c>
      <c r="AA80" s="45"/>
      <c r="AB80" s="46">
        <v>73</v>
      </c>
      <c r="AC80" s="46">
        <v>66</v>
      </c>
      <c r="AD80" s="45"/>
      <c r="AE80" s="46">
        <v>73</v>
      </c>
      <c r="AF80" s="46">
        <v>72</v>
      </c>
    </row>
    <row r="81" spans="4:32">
      <c r="D81" s="37"/>
      <c r="E81" s="12">
        <v>76</v>
      </c>
      <c r="N81" s="46"/>
      <c r="O81" s="46">
        <v>74</v>
      </c>
      <c r="P81" s="46">
        <v>47</v>
      </c>
      <c r="Q81" s="45"/>
      <c r="R81" s="46">
        <v>74</v>
      </c>
      <c r="S81" s="46">
        <v>53</v>
      </c>
      <c r="T81" s="45"/>
      <c r="U81" s="46">
        <v>74</v>
      </c>
      <c r="V81" s="46">
        <v>58</v>
      </c>
      <c r="X81" s="46"/>
      <c r="Y81" s="46">
        <v>74</v>
      </c>
      <c r="Z81" s="46">
        <v>59</v>
      </c>
      <c r="AA81" s="45"/>
      <c r="AB81" s="46">
        <v>74</v>
      </c>
      <c r="AC81" s="46">
        <v>66</v>
      </c>
      <c r="AD81" s="45"/>
      <c r="AE81" s="46">
        <v>74</v>
      </c>
      <c r="AF81" s="46">
        <v>73</v>
      </c>
    </row>
    <row r="82" spans="4:32">
      <c r="D82" s="37"/>
      <c r="E82" s="12">
        <v>77</v>
      </c>
      <c r="N82" s="46"/>
      <c r="O82" s="46">
        <v>75</v>
      </c>
      <c r="P82" s="46">
        <v>48</v>
      </c>
      <c r="Q82" s="45"/>
      <c r="R82" s="46">
        <v>75</v>
      </c>
      <c r="S82" s="46">
        <v>53</v>
      </c>
      <c r="T82" s="45"/>
      <c r="U82" s="46">
        <v>75</v>
      </c>
      <c r="V82" s="46">
        <v>58</v>
      </c>
      <c r="X82" s="46"/>
      <c r="Y82" s="46">
        <v>75</v>
      </c>
      <c r="Z82" s="46">
        <v>60</v>
      </c>
      <c r="AA82" s="45"/>
      <c r="AB82" s="46">
        <v>75</v>
      </c>
      <c r="AC82" s="46">
        <v>67</v>
      </c>
      <c r="AD82" s="45"/>
      <c r="AE82" s="46">
        <v>75</v>
      </c>
      <c r="AF82" s="46">
        <v>73</v>
      </c>
    </row>
    <row r="83" spans="4:32">
      <c r="D83" s="37"/>
      <c r="E83" s="12">
        <v>78</v>
      </c>
      <c r="N83" s="46"/>
      <c r="O83" s="46">
        <v>76</v>
      </c>
      <c r="P83" s="46">
        <v>48</v>
      </c>
      <c r="Q83" s="45"/>
      <c r="R83" s="46">
        <v>76</v>
      </c>
      <c r="S83" s="46">
        <v>54</v>
      </c>
      <c r="T83" s="45"/>
      <c r="U83" s="46">
        <v>76</v>
      </c>
      <c r="V83" s="46">
        <v>59</v>
      </c>
      <c r="X83" s="46"/>
      <c r="Y83" s="46">
        <v>76</v>
      </c>
      <c r="Z83" s="46">
        <v>60</v>
      </c>
      <c r="AA83" s="45"/>
      <c r="AB83" s="46">
        <v>76</v>
      </c>
      <c r="AC83" s="46">
        <v>67</v>
      </c>
      <c r="AD83" s="45"/>
      <c r="AE83" s="46">
        <v>76</v>
      </c>
      <c r="AF83" s="46">
        <v>74</v>
      </c>
    </row>
    <row r="84" spans="4:32">
      <c r="D84" s="37"/>
      <c r="E84" s="12">
        <v>79</v>
      </c>
      <c r="N84" s="46"/>
      <c r="O84" s="46">
        <v>77</v>
      </c>
      <c r="P84" s="46">
        <v>48</v>
      </c>
      <c r="Q84" s="45"/>
      <c r="R84" s="46">
        <v>77</v>
      </c>
      <c r="S84" s="46">
        <v>54</v>
      </c>
      <c r="T84" s="45"/>
      <c r="U84" s="46">
        <v>77</v>
      </c>
      <c r="V84" s="46">
        <v>59</v>
      </c>
      <c r="X84" s="46"/>
      <c r="Y84" s="46">
        <v>77</v>
      </c>
      <c r="Z84" s="46">
        <v>60</v>
      </c>
      <c r="AA84" s="45"/>
      <c r="AB84" s="46">
        <v>77</v>
      </c>
      <c r="AC84" s="46">
        <v>68</v>
      </c>
      <c r="AD84" s="45"/>
      <c r="AE84" s="46">
        <v>77</v>
      </c>
      <c r="AF84" s="46">
        <v>74</v>
      </c>
    </row>
    <row r="85" spans="4:32">
      <c r="D85" s="37"/>
      <c r="E85" s="12">
        <v>80</v>
      </c>
      <c r="N85" s="46"/>
      <c r="O85" s="46">
        <v>78</v>
      </c>
      <c r="P85" s="46">
        <v>49</v>
      </c>
      <c r="Q85" s="45"/>
      <c r="R85" s="46">
        <v>78</v>
      </c>
      <c r="S85" s="46">
        <v>54</v>
      </c>
      <c r="T85" s="45"/>
      <c r="U85" s="46">
        <v>78</v>
      </c>
      <c r="V85" s="46">
        <v>60</v>
      </c>
      <c r="X85" s="46"/>
      <c r="Y85" s="46">
        <v>78</v>
      </c>
      <c r="Z85" s="46">
        <v>61</v>
      </c>
      <c r="AA85" s="45"/>
      <c r="AB85" s="46">
        <v>78</v>
      </c>
      <c r="AC85" s="46">
        <v>68</v>
      </c>
      <c r="AD85" s="45"/>
      <c r="AE85" s="46">
        <v>78</v>
      </c>
      <c r="AF85" s="46">
        <v>75</v>
      </c>
    </row>
    <row r="86" spans="4:32">
      <c r="D86" s="37"/>
      <c r="E86" s="12">
        <v>81</v>
      </c>
      <c r="N86" s="46"/>
      <c r="O86" s="46">
        <v>79</v>
      </c>
      <c r="P86" s="46">
        <v>49</v>
      </c>
      <c r="Q86" s="45"/>
      <c r="R86" s="46">
        <v>79</v>
      </c>
      <c r="S86" s="46">
        <v>55</v>
      </c>
      <c r="T86" s="45"/>
      <c r="U86" s="46">
        <v>79</v>
      </c>
      <c r="V86" s="46">
        <v>60</v>
      </c>
      <c r="X86" s="46"/>
      <c r="Y86" s="46">
        <v>79</v>
      </c>
      <c r="Z86" s="46">
        <v>61</v>
      </c>
      <c r="AA86" s="45"/>
      <c r="AB86" s="46">
        <v>79</v>
      </c>
      <c r="AC86" s="46">
        <v>69</v>
      </c>
      <c r="AD86" s="45"/>
      <c r="AE86" s="46">
        <v>79</v>
      </c>
      <c r="AF86" s="46">
        <v>75</v>
      </c>
    </row>
    <row r="87" spans="4:32">
      <c r="D87" s="37"/>
      <c r="E87" s="12">
        <v>82</v>
      </c>
      <c r="N87" s="46"/>
      <c r="O87" s="46">
        <v>80</v>
      </c>
      <c r="P87" s="46">
        <v>49</v>
      </c>
      <c r="Q87" s="45"/>
      <c r="R87" s="46">
        <v>80</v>
      </c>
      <c r="S87" s="46">
        <v>55</v>
      </c>
      <c r="T87" s="45"/>
      <c r="U87" s="46">
        <v>80</v>
      </c>
      <c r="V87" s="46">
        <v>60</v>
      </c>
      <c r="X87" s="46"/>
      <c r="Y87" s="46">
        <v>80</v>
      </c>
      <c r="Z87" s="46">
        <v>62</v>
      </c>
      <c r="AA87" s="45"/>
      <c r="AB87" s="46">
        <v>80</v>
      </c>
      <c r="AC87" s="46">
        <v>69</v>
      </c>
      <c r="AD87" s="45"/>
      <c r="AE87" s="46">
        <v>80</v>
      </c>
      <c r="AF87" s="46">
        <v>75</v>
      </c>
    </row>
    <row r="88" spans="4:32">
      <c r="D88" s="37"/>
      <c r="E88" s="12">
        <v>83</v>
      </c>
      <c r="N88" s="46"/>
      <c r="O88" s="46">
        <v>81</v>
      </c>
      <c r="P88" s="46">
        <v>49</v>
      </c>
      <c r="Q88" s="45"/>
      <c r="R88" s="46">
        <v>81</v>
      </c>
      <c r="S88" s="46">
        <v>55</v>
      </c>
      <c r="T88" s="45"/>
      <c r="U88" s="46">
        <v>81</v>
      </c>
      <c r="V88" s="46">
        <v>61</v>
      </c>
      <c r="X88" s="46"/>
      <c r="Y88" s="46">
        <v>81</v>
      </c>
      <c r="Z88" s="46">
        <v>62</v>
      </c>
      <c r="AA88" s="45"/>
      <c r="AB88" s="46">
        <v>81</v>
      </c>
      <c r="AC88" s="46">
        <v>69</v>
      </c>
      <c r="AD88" s="45"/>
      <c r="AE88" s="46">
        <v>81</v>
      </c>
      <c r="AF88" s="46">
        <v>76</v>
      </c>
    </row>
    <row r="89" spans="4:32">
      <c r="D89" s="37"/>
      <c r="E89" s="12">
        <v>84</v>
      </c>
      <c r="N89" s="46"/>
      <c r="O89" s="46">
        <v>82</v>
      </c>
      <c r="P89" s="46">
        <v>50</v>
      </c>
      <c r="Q89" s="45"/>
      <c r="R89" s="46">
        <v>82</v>
      </c>
      <c r="S89" s="46">
        <v>56</v>
      </c>
      <c r="T89" s="45"/>
      <c r="U89" s="46">
        <v>82</v>
      </c>
      <c r="V89" s="46">
        <v>61</v>
      </c>
      <c r="X89" s="46"/>
      <c r="Y89" s="46">
        <v>82</v>
      </c>
      <c r="Z89" s="46">
        <v>62</v>
      </c>
      <c r="AA89" s="45"/>
      <c r="AB89" s="46">
        <v>82</v>
      </c>
      <c r="AC89" s="46">
        <v>70</v>
      </c>
      <c r="AD89" s="45"/>
      <c r="AE89" s="46">
        <v>82</v>
      </c>
      <c r="AF89" s="46">
        <v>76</v>
      </c>
    </row>
    <row r="90" spans="4:32">
      <c r="D90" s="37"/>
      <c r="E90" s="12">
        <v>85</v>
      </c>
      <c r="N90" s="46"/>
      <c r="O90" s="46">
        <v>83</v>
      </c>
      <c r="P90" s="46">
        <v>50</v>
      </c>
      <c r="Q90" s="45"/>
      <c r="R90" s="46">
        <v>83</v>
      </c>
      <c r="S90" s="46">
        <v>56</v>
      </c>
      <c r="T90" s="45"/>
      <c r="U90" s="46">
        <v>83</v>
      </c>
      <c r="V90" s="46">
        <v>61</v>
      </c>
      <c r="X90" s="46"/>
      <c r="Y90" s="46">
        <v>83</v>
      </c>
      <c r="Z90" s="46">
        <v>63</v>
      </c>
      <c r="AA90" s="45"/>
      <c r="AB90" s="46">
        <v>83</v>
      </c>
      <c r="AC90" s="46">
        <v>70</v>
      </c>
      <c r="AD90" s="45"/>
      <c r="AE90" s="46">
        <v>83</v>
      </c>
      <c r="AF90" s="46">
        <v>77</v>
      </c>
    </row>
    <row r="91" spans="4:32">
      <c r="D91" s="37"/>
      <c r="E91" s="12">
        <v>86</v>
      </c>
      <c r="N91" s="46"/>
      <c r="O91" s="46">
        <v>84</v>
      </c>
      <c r="P91" s="46">
        <v>50</v>
      </c>
      <c r="Q91" s="45"/>
      <c r="R91" s="46">
        <v>84</v>
      </c>
      <c r="S91" s="46">
        <v>56</v>
      </c>
      <c r="T91" s="45"/>
      <c r="U91" s="46">
        <v>84</v>
      </c>
      <c r="V91" s="46">
        <v>62</v>
      </c>
      <c r="X91" s="46"/>
      <c r="Y91" s="46">
        <v>84</v>
      </c>
      <c r="Z91" s="46">
        <v>63</v>
      </c>
      <c r="AA91" s="45"/>
      <c r="AB91" s="46">
        <v>84</v>
      </c>
      <c r="AC91" s="46">
        <v>71</v>
      </c>
      <c r="AD91" s="45"/>
      <c r="AE91" s="46">
        <v>84</v>
      </c>
      <c r="AF91" s="46">
        <v>77</v>
      </c>
    </row>
    <row r="92" spans="4:32">
      <c r="D92" s="37"/>
      <c r="E92" s="12">
        <v>87</v>
      </c>
      <c r="N92" s="46"/>
      <c r="O92" s="46">
        <v>85</v>
      </c>
      <c r="P92" s="46">
        <v>51</v>
      </c>
      <c r="Q92" s="45"/>
      <c r="R92" s="46">
        <v>85</v>
      </c>
      <c r="S92" s="46">
        <v>57</v>
      </c>
      <c r="T92" s="45"/>
      <c r="U92" s="46">
        <v>85</v>
      </c>
      <c r="V92" s="46">
        <v>62</v>
      </c>
      <c r="X92" s="46"/>
      <c r="Y92" s="46">
        <v>85</v>
      </c>
      <c r="Z92" s="46">
        <v>63</v>
      </c>
      <c r="AA92" s="45"/>
      <c r="AB92" s="46">
        <v>85</v>
      </c>
      <c r="AC92" s="46">
        <v>71</v>
      </c>
      <c r="AD92" s="45"/>
      <c r="AE92" s="46">
        <v>85</v>
      </c>
      <c r="AF92" s="46">
        <v>78</v>
      </c>
    </row>
    <row r="93" spans="4:32">
      <c r="D93" s="37"/>
      <c r="E93" s="12">
        <v>88</v>
      </c>
      <c r="N93" s="46"/>
      <c r="O93" s="46">
        <v>86</v>
      </c>
      <c r="P93" s="46">
        <v>51</v>
      </c>
      <c r="Q93" s="45"/>
      <c r="R93" s="46">
        <v>86</v>
      </c>
      <c r="S93" s="46">
        <v>57</v>
      </c>
      <c r="T93" s="45"/>
      <c r="U93" s="46">
        <v>86</v>
      </c>
      <c r="V93" s="46">
        <v>62</v>
      </c>
      <c r="X93" s="46"/>
      <c r="Y93" s="46">
        <v>86</v>
      </c>
      <c r="Z93" s="46">
        <v>64</v>
      </c>
      <c r="AA93" s="45"/>
      <c r="AB93" s="46">
        <v>86</v>
      </c>
      <c r="AC93" s="46">
        <v>71</v>
      </c>
      <c r="AD93" s="45"/>
      <c r="AE93" s="46">
        <v>86</v>
      </c>
      <c r="AF93" s="46">
        <v>78</v>
      </c>
    </row>
    <row r="94" spans="4:32">
      <c r="D94" s="37"/>
      <c r="E94" s="12">
        <v>89</v>
      </c>
      <c r="N94" s="46"/>
      <c r="O94" s="46">
        <v>87</v>
      </c>
      <c r="P94" s="46">
        <v>51</v>
      </c>
      <c r="Q94" s="45"/>
      <c r="R94" s="46">
        <v>87</v>
      </c>
      <c r="S94" s="46">
        <v>57</v>
      </c>
      <c r="T94" s="45"/>
      <c r="U94" s="46">
        <v>87</v>
      </c>
      <c r="V94" s="46">
        <v>63</v>
      </c>
      <c r="X94" s="46"/>
      <c r="Y94" s="46">
        <v>87</v>
      </c>
      <c r="Z94" s="46">
        <v>64</v>
      </c>
      <c r="AA94" s="45"/>
      <c r="AB94" s="46">
        <v>87</v>
      </c>
      <c r="AC94" s="46">
        <v>72</v>
      </c>
      <c r="AD94" s="45"/>
      <c r="AE94" s="46">
        <v>87</v>
      </c>
      <c r="AF94" s="46">
        <v>79</v>
      </c>
    </row>
    <row r="95" spans="4:32">
      <c r="D95" s="37"/>
      <c r="E95" s="12">
        <v>90</v>
      </c>
      <c r="N95" s="46"/>
      <c r="O95" s="46">
        <v>88</v>
      </c>
      <c r="P95" s="46">
        <v>52</v>
      </c>
      <c r="Q95" s="45"/>
      <c r="R95" s="46">
        <v>88</v>
      </c>
      <c r="S95" s="46">
        <v>58</v>
      </c>
      <c r="T95" s="45"/>
      <c r="U95" s="46">
        <v>88</v>
      </c>
      <c r="V95" s="46">
        <v>63</v>
      </c>
      <c r="X95" s="46"/>
      <c r="Y95" s="46">
        <v>88</v>
      </c>
      <c r="Z95" s="46">
        <v>65</v>
      </c>
      <c r="AA95" s="45"/>
      <c r="AB95" s="46">
        <v>88</v>
      </c>
      <c r="AC95" s="46">
        <v>72</v>
      </c>
      <c r="AD95" s="45"/>
      <c r="AE95" s="46">
        <v>88</v>
      </c>
      <c r="AF95" s="46">
        <v>79</v>
      </c>
    </row>
    <row r="96" spans="4:32">
      <c r="D96" s="37"/>
      <c r="E96" s="12">
        <v>91</v>
      </c>
      <c r="N96" s="46"/>
      <c r="O96" s="46">
        <v>89</v>
      </c>
      <c r="P96" s="46">
        <v>52</v>
      </c>
      <c r="Q96" s="45"/>
      <c r="R96" s="46">
        <v>89</v>
      </c>
      <c r="S96" s="46">
        <v>58</v>
      </c>
      <c r="T96" s="45"/>
      <c r="U96" s="46">
        <v>89</v>
      </c>
      <c r="V96" s="46">
        <v>64</v>
      </c>
      <c r="X96" s="46"/>
      <c r="Y96" s="46">
        <v>89</v>
      </c>
      <c r="Z96" s="46">
        <v>65</v>
      </c>
      <c r="AA96" s="45"/>
      <c r="AB96" s="46">
        <v>89</v>
      </c>
      <c r="AC96" s="46">
        <v>73</v>
      </c>
      <c r="AD96" s="45"/>
      <c r="AE96" s="46">
        <v>89</v>
      </c>
      <c r="AF96" s="46">
        <v>80</v>
      </c>
    </row>
    <row r="97" spans="4:32">
      <c r="D97" s="37"/>
      <c r="E97" s="12">
        <v>92</v>
      </c>
      <c r="N97" s="46"/>
      <c r="O97" s="46">
        <v>90</v>
      </c>
      <c r="P97" s="46">
        <v>52</v>
      </c>
      <c r="Q97" s="45"/>
      <c r="R97" s="46">
        <v>90</v>
      </c>
      <c r="S97" s="46">
        <v>58</v>
      </c>
      <c r="T97" s="45"/>
      <c r="U97" s="46">
        <v>90</v>
      </c>
      <c r="V97" s="46">
        <v>64</v>
      </c>
      <c r="X97" s="46"/>
      <c r="Y97" s="46">
        <v>90</v>
      </c>
      <c r="Z97" s="46">
        <v>65</v>
      </c>
      <c r="AA97" s="45"/>
      <c r="AB97" s="46">
        <v>90</v>
      </c>
      <c r="AC97" s="46">
        <v>73</v>
      </c>
      <c r="AD97" s="45"/>
      <c r="AE97" s="46">
        <v>90</v>
      </c>
      <c r="AF97" s="46">
        <v>80</v>
      </c>
    </row>
    <row r="98" spans="4:32">
      <c r="D98" s="37"/>
      <c r="E98" s="12">
        <v>93</v>
      </c>
      <c r="N98" s="46"/>
      <c r="O98" s="46">
        <v>91</v>
      </c>
      <c r="P98" s="46">
        <v>52</v>
      </c>
      <c r="Q98" s="45"/>
      <c r="R98" s="46">
        <v>91</v>
      </c>
      <c r="S98" s="46">
        <v>59</v>
      </c>
      <c r="T98" s="45"/>
      <c r="U98" s="46">
        <v>91</v>
      </c>
      <c r="V98" s="46">
        <v>64</v>
      </c>
      <c r="X98" s="46"/>
      <c r="Y98" s="46">
        <v>91</v>
      </c>
      <c r="Z98" s="46">
        <v>66</v>
      </c>
      <c r="AA98" s="45"/>
      <c r="AB98" s="46">
        <v>91</v>
      </c>
      <c r="AC98" s="46">
        <v>74</v>
      </c>
      <c r="AD98" s="45"/>
      <c r="AE98" s="46">
        <v>91</v>
      </c>
      <c r="AF98" s="46">
        <v>80</v>
      </c>
    </row>
    <row r="99" spans="4:32">
      <c r="D99" s="37"/>
      <c r="E99" s="12">
        <v>94</v>
      </c>
      <c r="N99" s="46"/>
      <c r="O99" s="46">
        <v>92</v>
      </c>
      <c r="P99" s="46">
        <v>53</v>
      </c>
      <c r="Q99" s="45"/>
      <c r="R99" s="46">
        <v>92</v>
      </c>
      <c r="S99" s="46">
        <v>59</v>
      </c>
      <c r="T99" s="45"/>
      <c r="U99" s="46">
        <v>92</v>
      </c>
      <c r="V99" s="46">
        <v>65</v>
      </c>
      <c r="X99" s="46"/>
      <c r="Y99" s="46">
        <v>92</v>
      </c>
      <c r="Z99" s="46">
        <v>66</v>
      </c>
      <c r="AA99" s="45"/>
      <c r="AB99" s="46">
        <v>92</v>
      </c>
      <c r="AC99" s="46">
        <v>74</v>
      </c>
      <c r="AD99" s="45"/>
      <c r="AE99" s="46">
        <v>92</v>
      </c>
      <c r="AF99" s="46">
        <v>81</v>
      </c>
    </row>
    <row r="100" spans="4:32">
      <c r="D100" s="37"/>
      <c r="E100" s="12">
        <v>95</v>
      </c>
      <c r="N100" s="46"/>
      <c r="O100" s="46">
        <v>93</v>
      </c>
      <c r="P100" s="46">
        <v>53</v>
      </c>
      <c r="Q100" s="45"/>
      <c r="R100" s="46">
        <v>93</v>
      </c>
      <c r="S100" s="46">
        <v>59</v>
      </c>
      <c r="T100" s="45"/>
      <c r="U100" s="46">
        <v>93</v>
      </c>
      <c r="V100" s="46">
        <v>65</v>
      </c>
      <c r="X100" s="46"/>
      <c r="Y100" s="46">
        <v>93</v>
      </c>
      <c r="Z100" s="46">
        <v>66</v>
      </c>
      <c r="AA100" s="45"/>
      <c r="AB100" s="46">
        <v>93</v>
      </c>
      <c r="AC100" s="46">
        <v>74</v>
      </c>
      <c r="AD100" s="45"/>
      <c r="AE100" s="46">
        <v>93</v>
      </c>
      <c r="AF100" s="46">
        <v>81</v>
      </c>
    </row>
    <row r="101" spans="4:32">
      <c r="D101" s="37"/>
      <c r="E101" s="12">
        <v>96</v>
      </c>
      <c r="N101" s="46"/>
      <c r="O101" s="46">
        <v>94</v>
      </c>
      <c r="P101" s="46">
        <v>53</v>
      </c>
      <c r="Q101" s="45"/>
      <c r="R101" s="46">
        <v>94</v>
      </c>
      <c r="S101" s="46">
        <v>60</v>
      </c>
      <c r="T101" s="45"/>
      <c r="U101" s="46">
        <v>94</v>
      </c>
      <c r="V101" s="46">
        <v>65</v>
      </c>
      <c r="X101" s="46"/>
      <c r="Y101" s="46">
        <v>94</v>
      </c>
      <c r="Z101" s="46">
        <v>67</v>
      </c>
      <c r="AA101" s="45"/>
      <c r="AB101" s="46">
        <v>94</v>
      </c>
      <c r="AC101" s="46">
        <v>75</v>
      </c>
      <c r="AD101" s="45"/>
      <c r="AE101" s="46">
        <v>94</v>
      </c>
      <c r="AF101" s="46">
        <v>82</v>
      </c>
    </row>
    <row r="102" spans="4:32">
      <c r="D102" s="37"/>
      <c r="E102" s="12">
        <v>97</v>
      </c>
      <c r="N102" s="46"/>
      <c r="O102" s="46">
        <v>95</v>
      </c>
      <c r="P102" s="46">
        <v>54</v>
      </c>
      <c r="Q102" s="45"/>
      <c r="R102" s="46">
        <v>95</v>
      </c>
      <c r="S102" s="46">
        <v>60</v>
      </c>
      <c r="T102" s="45"/>
      <c r="U102" s="46">
        <v>95</v>
      </c>
      <c r="V102" s="46">
        <v>66</v>
      </c>
      <c r="X102" s="46"/>
      <c r="Y102" s="46">
        <v>95</v>
      </c>
      <c r="Z102" s="46">
        <v>67</v>
      </c>
      <c r="AA102" s="45"/>
      <c r="AB102" s="46">
        <v>95</v>
      </c>
      <c r="AC102" s="46">
        <v>75</v>
      </c>
      <c r="AD102" s="45"/>
      <c r="AE102" s="46">
        <v>95</v>
      </c>
      <c r="AF102" s="46">
        <v>82</v>
      </c>
    </row>
    <row r="103" spans="4:32">
      <c r="D103" s="37"/>
      <c r="E103" s="12">
        <v>98</v>
      </c>
      <c r="N103" s="46"/>
      <c r="O103" s="46">
        <v>96</v>
      </c>
      <c r="P103" s="46">
        <v>54</v>
      </c>
      <c r="Q103" s="45"/>
      <c r="R103" s="46">
        <v>96</v>
      </c>
      <c r="S103" s="46">
        <v>60</v>
      </c>
      <c r="T103" s="45"/>
      <c r="U103" s="46">
        <v>96</v>
      </c>
      <c r="V103" s="46">
        <v>66</v>
      </c>
      <c r="X103" s="46"/>
      <c r="Y103" s="46">
        <v>96</v>
      </c>
      <c r="Z103" s="46">
        <v>67</v>
      </c>
      <c r="AA103" s="45"/>
      <c r="AB103" s="46">
        <v>96</v>
      </c>
      <c r="AC103" s="46">
        <v>75</v>
      </c>
      <c r="AD103" s="45"/>
      <c r="AE103" s="46">
        <v>96</v>
      </c>
      <c r="AF103" s="46">
        <v>83</v>
      </c>
    </row>
    <row r="104" spans="4:32">
      <c r="D104" s="37"/>
      <c r="E104" s="12">
        <v>99</v>
      </c>
      <c r="N104" s="46"/>
      <c r="O104" s="46">
        <v>97</v>
      </c>
      <c r="P104" s="46">
        <v>54</v>
      </c>
      <c r="Q104" s="45"/>
      <c r="R104" s="46">
        <v>97</v>
      </c>
      <c r="S104" s="46">
        <v>61</v>
      </c>
      <c r="T104" s="45"/>
      <c r="U104" s="46">
        <v>97</v>
      </c>
      <c r="V104" s="46">
        <v>66</v>
      </c>
      <c r="X104" s="46"/>
      <c r="Y104" s="46">
        <v>97</v>
      </c>
      <c r="Z104" s="46">
        <v>68</v>
      </c>
      <c r="AA104" s="45"/>
      <c r="AB104" s="46">
        <v>97</v>
      </c>
      <c r="AC104" s="46">
        <v>76</v>
      </c>
      <c r="AD104" s="45"/>
      <c r="AE104" s="46">
        <v>97</v>
      </c>
      <c r="AF104" s="46">
        <v>83</v>
      </c>
    </row>
    <row r="105" spans="4:32" ht="13.5" thickBot="1">
      <c r="D105" s="38"/>
      <c r="E105" s="12">
        <v>100</v>
      </c>
      <c r="N105" s="46"/>
      <c r="O105" s="46">
        <v>98</v>
      </c>
      <c r="P105" s="46">
        <v>54</v>
      </c>
      <c r="Q105" s="45"/>
      <c r="R105" s="46">
        <v>98</v>
      </c>
      <c r="S105" s="46">
        <v>61</v>
      </c>
      <c r="T105" s="45"/>
      <c r="U105" s="46">
        <v>98</v>
      </c>
      <c r="V105" s="46">
        <v>67</v>
      </c>
      <c r="X105" s="46"/>
      <c r="Y105" s="46">
        <v>98</v>
      </c>
      <c r="Z105" s="46">
        <v>68</v>
      </c>
      <c r="AA105" s="45"/>
      <c r="AB105" s="46">
        <v>98</v>
      </c>
      <c r="AC105" s="46">
        <v>76</v>
      </c>
      <c r="AD105" s="45"/>
      <c r="AE105" s="46">
        <v>98</v>
      </c>
      <c r="AF105" s="46">
        <v>83</v>
      </c>
    </row>
    <row r="106" spans="4:32">
      <c r="O106" s="46">
        <v>99</v>
      </c>
      <c r="P106" s="46">
        <v>55</v>
      </c>
      <c r="R106" s="46">
        <v>99</v>
      </c>
      <c r="S106" s="46">
        <v>61</v>
      </c>
      <c r="U106" s="46">
        <v>99</v>
      </c>
      <c r="V106" s="46">
        <v>67</v>
      </c>
      <c r="Y106" s="46">
        <v>99</v>
      </c>
      <c r="Z106" s="46">
        <v>68</v>
      </c>
      <c r="AB106" s="46">
        <v>99</v>
      </c>
      <c r="AC106" s="46">
        <v>77</v>
      </c>
      <c r="AE106" s="46">
        <v>99</v>
      </c>
      <c r="AF106" s="46">
        <v>84</v>
      </c>
    </row>
    <row r="107" spans="4:32">
      <c r="O107" s="46">
        <v>100</v>
      </c>
      <c r="P107" s="47">
        <v>55</v>
      </c>
      <c r="R107" s="46">
        <v>100</v>
      </c>
      <c r="S107" s="47">
        <v>62</v>
      </c>
      <c r="U107" s="46">
        <v>100</v>
      </c>
      <c r="V107" s="47">
        <v>67</v>
      </c>
      <c r="Y107" s="46">
        <v>100</v>
      </c>
      <c r="Z107" s="47">
        <v>69</v>
      </c>
      <c r="AB107" s="46">
        <v>100</v>
      </c>
      <c r="AC107" s="47">
        <v>77</v>
      </c>
      <c r="AE107" s="46">
        <v>100</v>
      </c>
      <c r="AF107" s="47">
        <v>84</v>
      </c>
    </row>
    <row r="108" spans="4:32">
      <c r="O108" s="46">
        <v>101</v>
      </c>
      <c r="P108" s="47">
        <v>55</v>
      </c>
      <c r="R108" s="46">
        <v>101</v>
      </c>
      <c r="S108" s="47">
        <v>62</v>
      </c>
      <c r="U108" s="46">
        <v>101</v>
      </c>
      <c r="V108" s="47">
        <v>68</v>
      </c>
      <c r="Y108" s="46">
        <v>101</v>
      </c>
      <c r="Z108" s="47">
        <v>69</v>
      </c>
      <c r="AB108" s="46">
        <v>101</v>
      </c>
      <c r="AC108" s="47">
        <v>77</v>
      </c>
      <c r="AE108" s="46">
        <v>101</v>
      </c>
      <c r="AF108" s="47">
        <v>85</v>
      </c>
    </row>
    <row r="109" spans="4:32">
      <c r="O109" s="46">
        <v>102</v>
      </c>
      <c r="P109" s="47">
        <v>55</v>
      </c>
      <c r="R109" s="46">
        <v>102</v>
      </c>
      <c r="S109" s="47">
        <v>62</v>
      </c>
      <c r="U109" s="46">
        <v>102</v>
      </c>
      <c r="V109" s="47">
        <v>68</v>
      </c>
      <c r="Y109" s="46">
        <v>102</v>
      </c>
      <c r="Z109" s="47">
        <v>69</v>
      </c>
      <c r="AB109" s="46">
        <v>102</v>
      </c>
      <c r="AC109" s="47">
        <v>78</v>
      </c>
      <c r="AE109" s="46">
        <v>102</v>
      </c>
      <c r="AF109" s="47">
        <v>85</v>
      </c>
    </row>
    <row r="110" spans="4:32">
      <c r="O110" s="46">
        <v>103</v>
      </c>
      <c r="P110" s="47">
        <v>56</v>
      </c>
      <c r="R110" s="46">
        <v>103</v>
      </c>
      <c r="S110" s="47">
        <v>62</v>
      </c>
      <c r="U110" s="46">
        <v>103</v>
      </c>
      <c r="V110" s="47">
        <v>68</v>
      </c>
      <c r="Y110" s="46">
        <v>103</v>
      </c>
      <c r="Z110" s="47">
        <v>70</v>
      </c>
      <c r="AB110" s="46">
        <v>103</v>
      </c>
      <c r="AC110" s="47">
        <v>78</v>
      </c>
      <c r="AE110" s="46">
        <v>103</v>
      </c>
      <c r="AF110" s="47">
        <v>86</v>
      </c>
    </row>
    <row r="111" spans="4:32">
      <c r="O111" s="46">
        <v>104</v>
      </c>
      <c r="P111" s="47">
        <v>56</v>
      </c>
      <c r="R111" s="46">
        <v>104</v>
      </c>
      <c r="S111" s="47">
        <v>63</v>
      </c>
      <c r="U111" s="46">
        <v>104</v>
      </c>
      <c r="V111" s="47">
        <v>69</v>
      </c>
      <c r="Y111" s="46">
        <v>104</v>
      </c>
      <c r="Z111" s="47">
        <v>70</v>
      </c>
      <c r="AB111" s="46">
        <v>104</v>
      </c>
      <c r="AC111" s="47">
        <v>79</v>
      </c>
      <c r="AE111" s="46">
        <v>104</v>
      </c>
      <c r="AF111" s="47">
        <v>86</v>
      </c>
    </row>
    <row r="112" spans="4:32">
      <c r="O112" s="46">
        <v>105</v>
      </c>
      <c r="P112" s="47">
        <v>56</v>
      </c>
      <c r="R112" s="46">
        <v>105</v>
      </c>
      <c r="S112" s="47">
        <v>63</v>
      </c>
      <c r="U112" s="46">
        <v>105</v>
      </c>
      <c r="V112" s="47">
        <v>69</v>
      </c>
      <c r="Y112" s="46">
        <v>105</v>
      </c>
      <c r="Z112" s="47">
        <v>70</v>
      </c>
      <c r="AB112" s="46">
        <v>105</v>
      </c>
      <c r="AC112" s="47">
        <v>79</v>
      </c>
      <c r="AE112" s="46">
        <v>105</v>
      </c>
      <c r="AF112" s="47">
        <v>86</v>
      </c>
    </row>
    <row r="113" spans="15:32">
      <c r="O113" s="46">
        <v>106</v>
      </c>
      <c r="P113" s="47">
        <v>57</v>
      </c>
      <c r="R113" s="46">
        <v>106</v>
      </c>
      <c r="S113" s="47">
        <v>63</v>
      </c>
      <c r="U113" s="46">
        <v>106</v>
      </c>
      <c r="V113" s="47">
        <v>69</v>
      </c>
      <c r="Y113" s="46">
        <v>106</v>
      </c>
      <c r="Z113" s="47">
        <v>71</v>
      </c>
      <c r="AB113" s="46">
        <v>106</v>
      </c>
      <c r="AC113" s="47">
        <v>79</v>
      </c>
      <c r="AE113" s="46">
        <v>106</v>
      </c>
      <c r="AF113" s="47">
        <v>87</v>
      </c>
    </row>
    <row r="114" spans="15:32">
      <c r="O114" s="46">
        <v>107</v>
      </c>
      <c r="P114" s="47">
        <v>57</v>
      </c>
      <c r="R114" s="46">
        <v>107</v>
      </c>
      <c r="S114" s="47">
        <v>64</v>
      </c>
      <c r="U114" s="46">
        <v>107</v>
      </c>
      <c r="V114" s="47">
        <v>70</v>
      </c>
      <c r="Y114" s="46">
        <v>107</v>
      </c>
      <c r="Z114" s="47">
        <v>71</v>
      </c>
      <c r="AB114" s="46">
        <v>107</v>
      </c>
      <c r="AC114" s="47">
        <v>80</v>
      </c>
      <c r="AE114" s="46">
        <v>107</v>
      </c>
      <c r="AF114" s="47">
        <v>87</v>
      </c>
    </row>
    <row r="115" spans="15:32">
      <c r="O115" s="46">
        <v>108</v>
      </c>
      <c r="P115" s="47">
        <v>57</v>
      </c>
      <c r="R115" s="46">
        <v>108</v>
      </c>
      <c r="S115" s="47">
        <v>64</v>
      </c>
      <c r="U115" s="46">
        <v>108</v>
      </c>
      <c r="V115" s="47">
        <v>70</v>
      </c>
      <c r="Y115" s="46">
        <v>108</v>
      </c>
      <c r="Z115" s="47">
        <v>71</v>
      </c>
      <c r="AB115" s="46">
        <v>108</v>
      </c>
      <c r="AC115" s="47">
        <v>80</v>
      </c>
      <c r="AE115" s="46">
        <v>108</v>
      </c>
      <c r="AF115" s="47">
        <v>88</v>
      </c>
    </row>
    <row r="116" spans="15:32">
      <c r="O116" s="46">
        <v>109</v>
      </c>
      <c r="P116" s="47">
        <v>57</v>
      </c>
      <c r="R116" s="46">
        <v>109</v>
      </c>
      <c r="S116" s="47">
        <v>64</v>
      </c>
      <c r="U116" s="46">
        <v>109</v>
      </c>
      <c r="V116" s="47">
        <v>70</v>
      </c>
      <c r="Y116" s="46">
        <v>109</v>
      </c>
      <c r="Z116" s="47">
        <v>72</v>
      </c>
      <c r="AB116" s="46">
        <v>109</v>
      </c>
      <c r="AC116" s="47">
        <v>80</v>
      </c>
      <c r="AE116" s="46">
        <v>109</v>
      </c>
      <c r="AF116" s="47">
        <v>88</v>
      </c>
    </row>
    <row r="117" spans="15:32">
      <c r="O117" s="46">
        <v>110</v>
      </c>
      <c r="P117" s="47">
        <v>58</v>
      </c>
      <c r="R117" s="46">
        <v>110</v>
      </c>
      <c r="S117" s="47">
        <v>65</v>
      </c>
      <c r="U117" s="46">
        <v>110</v>
      </c>
      <c r="V117" s="47">
        <v>71</v>
      </c>
      <c r="Y117" s="46">
        <v>110</v>
      </c>
      <c r="Z117" s="47">
        <v>72</v>
      </c>
      <c r="AB117" s="46">
        <v>110</v>
      </c>
      <c r="AC117" s="47">
        <v>81</v>
      </c>
      <c r="AE117" s="46">
        <v>110</v>
      </c>
      <c r="AF117" s="47">
        <v>88</v>
      </c>
    </row>
    <row r="118" spans="15:32">
      <c r="O118" s="46">
        <v>111</v>
      </c>
      <c r="P118" s="47">
        <v>58</v>
      </c>
      <c r="R118" s="46">
        <v>111</v>
      </c>
      <c r="S118" s="47">
        <v>65</v>
      </c>
      <c r="U118" s="46">
        <v>111</v>
      </c>
      <c r="V118" s="47">
        <v>71</v>
      </c>
      <c r="Y118" s="46">
        <v>111</v>
      </c>
      <c r="Z118" s="47">
        <v>72</v>
      </c>
      <c r="AB118" s="46">
        <v>111</v>
      </c>
      <c r="AC118" s="47">
        <v>81</v>
      </c>
      <c r="AE118" s="46">
        <v>111</v>
      </c>
      <c r="AF118" s="47">
        <v>89</v>
      </c>
    </row>
    <row r="119" spans="15:32">
      <c r="O119" s="46">
        <v>112</v>
      </c>
      <c r="P119" s="47">
        <v>58</v>
      </c>
      <c r="R119" s="46">
        <v>112</v>
      </c>
      <c r="S119" s="47">
        <v>65</v>
      </c>
      <c r="U119" s="46">
        <v>112</v>
      </c>
      <c r="V119" s="47">
        <v>71</v>
      </c>
      <c r="Y119" s="46">
        <v>112</v>
      </c>
      <c r="Z119" s="47">
        <v>73</v>
      </c>
      <c r="AB119" s="46">
        <v>112</v>
      </c>
      <c r="AC119" s="47">
        <v>81</v>
      </c>
      <c r="AE119" s="46">
        <v>112</v>
      </c>
      <c r="AF119" s="47">
        <v>89</v>
      </c>
    </row>
    <row r="120" spans="15:32">
      <c r="O120" s="46">
        <v>113</v>
      </c>
      <c r="P120" s="47">
        <v>58</v>
      </c>
      <c r="R120" s="46">
        <v>113</v>
      </c>
      <c r="S120" s="47">
        <v>65</v>
      </c>
      <c r="U120" s="46">
        <v>113</v>
      </c>
      <c r="V120" s="47">
        <v>72</v>
      </c>
      <c r="Y120" s="46">
        <v>113</v>
      </c>
      <c r="Z120" s="47">
        <v>73</v>
      </c>
      <c r="AB120" s="46">
        <v>113</v>
      </c>
      <c r="AC120" s="47">
        <v>82</v>
      </c>
      <c r="AE120" s="46">
        <v>113</v>
      </c>
      <c r="AF120" s="47">
        <v>90</v>
      </c>
    </row>
    <row r="121" spans="15:32">
      <c r="O121" s="46">
        <v>114</v>
      </c>
      <c r="P121" s="47">
        <v>59</v>
      </c>
      <c r="R121" s="46">
        <v>114</v>
      </c>
      <c r="S121" s="47">
        <v>66</v>
      </c>
      <c r="U121" s="46">
        <v>114</v>
      </c>
      <c r="V121" s="47">
        <v>72</v>
      </c>
      <c r="Y121" s="46">
        <v>114</v>
      </c>
      <c r="Z121" s="47">
        <v>73</v>
      </c>
      <c r="AB121" s="46">
        <v>114</v>
      </c>
      <c r="AC121" s="47">
        <v>82</v>
      </c>
      <c r="AE121" s="46">
        <v>114</v>
      </c>
      <c r="AF121" s="47">
        <v>90</v>
      </c>
    </row>
    <row r="122" spans="15:32">
      <c r="O122" s="46">
        <v>115</v>
      </c>
      <c r="P122" s="47">
        <v>59</v>
      </c>
      <c r="R122" s="46">
        <v>115</v>
      </c>
      <c r="S122" s="47">
        <v>66</v>
      </c>
      <c r="U122" s="46">
        <v>115</v>
      </c>
      <c r="V122" s="47">
        <v>72</v>
      </c>
      <c r="Y122" s="46">
        <v>115</v>
      </c>
      <c r="Z122" s="47">
        <v>74</v>
      </c>
      <c r="AB122" s="46">
        <v>115</v>
      </c>
      <c r="AC122" s="47">
        <v>83</v>
      </c>
      <c r="AE122" s="46">
        <v>115</v>
      </c>
      <c r="AF122" s="47">
        <v>90</v>
      </c>
    </row>
    <row r="123" spans="15:32">
      <c r="O123" s="46">
        <v>116</v>
      </c>
      <c r="P123" s="47">
        <v>59</v>
      </c>
      <c r="R123" s="46">
        <v>116</v>
      </c>
      <c r="S123" s="47">
        <v>66</v>
      </c>
      <c r="U123" s="46">
        <v>116</v>
      </c>
      <c r="V123" s="47">
        <v>73</v>
      </c>
      <c r="Y123" s="46">
        <v>116</v>
      </c>
      <c r="Z123" s="47">
        <v>74</v>
      </c>
      <c r="AB123" s="46">
        <v>116</v>
      </c>
      <c r="AC123" s="47">
        <v>83</v>
      </c>
      <c r="AE123" s="46">
        <v>116</v>
      </c>
      <c r="AF123" s="47">
        <v>91</v>
      </c>
    </row>
    <row r="124" spans="15:32">
      <c r="O124" s="46">
        <v>117</v>
      </c>
      <c r="P124" s="47">
        <v>59</v>
      </c>
      <c r="R124" s="46">
        <v>117</v>
      </c>
      <c r="S124" s="47">
        <v>67</v>
      </c>
      <c r="U124" s="46">
        <v>117</v>
      </c>
      <c r="V124" s="47">
        <v>73</v>
      </c>
      <c r="Y124" s="46">
        <v>117</v>
      </c>
      <c r="Z124" s="47">
        <v>74</v>
      </c>
      <c r="AB124" s="46">
        <v>117</v>
      </c>
      <c r="AC124" s="47">
        <v>83</v>
      </c>
      <c r="AE124" s="46">
        <v>117</v>
      </c>
      <c r="AF124" s="47">
        <v>91</v>
      </c>
    </row>
    <row r="125" spans="15:32">
      <c r="O125" s="46">
        <v>118</v>
      </c>
      <c r="P125" s="47">
        <v>60</v>
      </c>
      <c r="R125" s="46">
        <v>118</v>
      </c>
      <c r="S125" s="47">
        <v>67</v>
      </c>
      <c r="U125" s="46">
        <v>118</v>
      </c>
      <c r="V125" s="47">
        <v>73</v>
      </c>
      <c r="Y125" s="46">
        <v>118</v>
      </c>
      <c r="Z125" s="47">
        <v>75</v>
      </c>
      <c r="AB125" s="46">
        <v>118</v>
      </c>
      <c r="AC125" s="47">
        <v>84</v>
      </c>
      <c r="AE125" s="46">
        <v>118</v>
      </c>
      <c r="AF125" s="47">
        <v>92</v>
      </c>
    </row>
    <row r="126" spans="15:32">
      <c r="O126" s="46">
        <v>119</v>
      </c>
      <c r="P126" s="47">
        <v>60</v>
      </c>
      <c r="R126" s="46">
        <v>119</v>
      </c>
      <c r="S126" s="47">
        <v>67</v>
      </c>
      <c r="U126" s="46">
        <v>119</v>
      </c>
      <c r="V126" s="47">
        <v>73</v>
      </c>
      <c r="Y126" s="46">
        <v>119</v>
      </c>
      <c r="Z126" s="47">
        <v>75</v>
      </c>
      <c r="AB126" s="46">
        <v>119</v>
      </c>
      <c r="AC126" s="47">
        <v>84</v>
      </c>
      <c r="AE126" s="46">
        <v>119</v>
      </c>
      <c r="AF126" s="47">
        <v>92</v>
      </c>
    </row>
    <row r="127" spans="15:32">
      <c r="O127" s="46">
        <v>120</v>
      </c>
      <c r="P127" s="47">
        <v>60</v>
      </c>
      <c r="R127" s="46">
        <v>120</v>
      </c>
      <c r="S127" s="47">
        <v>67</v>
      </c>
      <c r="U127" s="46">
        <v>120</v>
      </c>
      <c r="V127" s="47">
        <v>74</v>
      </c>
      <c r="Y127" s="46">
        <v>120</v>
      </c>
      <c r="Z127" s="47">
        <v>75</v>
      </c>
      <c r="AB127" s="46">
        <v>120</v>
      </c>
      <c r="AC127" s="47">
        <v>84</v>
      </c>
      <c r="AE127" s="46">
        <v>120</v>
      </c>
      <c r="AF127" s="47">
        <v>92</v>
      </c>
    </row>
    <row r="128" spans="15:32">
      <c r="O128" s="46">
        <v>121</v>
      </c>
      <c r="P128" s="47">
        <v>60</v>
      </c>
      <c r="R128" s="46">
        <v>121</v>
      </c>
      <c r="S128" s="47">
        <v>68</v>
      </c>
      <c r="U128" s="46">
        <v>121</v>
      </c>
      <c r="V128" s="47">
        <v>74</v>
      </c>
      <c r="Y128" s="46">
        <v>121</v>
      </c>
      <c r="Z128" s="47">
        <v>76</v>
      </c>
      <c r="AB128" s="46">
        <v>121</v>
      </c>
      <c r="AC128" s="47">
        <v>85</v>
      </c>
      <c r="AE128" s="46">
        <v>121</v>
      </c>
      <c r="AF128" s="47">
        <v>93</v>
      </c>
    </row>
    <row r="129" spans="15:32">
      <c r="O129" s="46">
        <v>122</v>
      </c>
      <c r="P129" s="47">
        <v>61</v>
      </c>
      <c r="R129" s="46">
        <v>122</v>
      </c>
      <c r="S129" s="47">
        <v>68</v>
      </c>
      <c r="U129" s="46">
        <v>122</v>
      </c>
      <c r="V129" s="47">
        <v>74</v>
      </c>
      <c r="Y129" s="46">
        <v>122</v>
      </c>
      <c r="Z129" s="47">
        <v>76</v>
      </c>
      <c r="AB129" s="46">
        <v>122</v>
      </c>
      <c r="AC129" s="47">
        <v>85</v>
      </c>
      <c r="AE129" s="46">
        <v>122</v>
      </c>
      <c r="AF129" s="47">
        <v>93</v>
      </c>
    </row>
    <row r="130" spans="15:32">
      <c r="O130" s="46">
        <v>123</v>
      </c>
      <c r="P130" s="47">
        <v>61</v>
      </c>
      <c r="R130" s="46">
        <v>123</v>
      </c>
      <c r="S130" s="47">
        <v>68</v>
      </c>
      <c r="U130" s="46">
        <v>123</v>
      </c>
      <c r="V130" s="47">
        <v>75</v>
      </c>
      <c r="Y130" s="46">
        <v>123</v>
      </c>
      <c r="Z130" s="47">
        <v>76</v>
      </c>
      <c r="AB130" s="46">
        <v>123</v>
      </c>
      <c r="AC130" s="47">
        <v>85</v>
      </c>
      <c r="AE130" s="46">
        <v>123</v>
      </c>
      <c r="AF130" s="47">
        <v>93</v>
      </c>
    </row>
    <row r="131" spans="15:32">
      <c r="O131" s="46">
        <v>124</v>
      </c>
      <c r="P131" s="47">
        <v>61</v>
      </c>
      <c r="R131" s="46">
        <v>124</v>
      </c>
      <c r="S131" s="47">
        <v>68</v>
      </c>
      <c r="U131" s="46">
        <v>124</v>
      </c>
      <c r="V131" s="47">
        <v>75</v>
      </c>
      <c r="Y131" s="46">
        <v>124</v>
      </c>
      <c r="Z131" s="47">
        <v>76</v>
      </c>
      <c r="AB131" s="46">
        <v>124</v>
      </c>
      <c r="AC131" s="47">
        <v>86</v>
      </c>
      <c r="AE131" s="46">
        <v>124</v>
      </c>
      <c r="AF131" s="47">
        <v>94</v>
      </c>
    </row>
    <row r="132" spans="15:32">
      <c r="O132" s="46">
        <v>125</v>
      </c>
      <c r="P132" s="47">
        <v>61</v>
      </c>
      <c r="R132" s="46">
        <v>125</v>
      </c>
      <c r="S132" s="47">
        <v>69</v>
      </c>
      <c r="U132" s="46">
        <v>125</v>
      </c>
      <c r="V132" s="47">
        <v>75</v>
      </c>
      <c r="Y132" s="46">
        <v>125</v>
      </c>
      <c r="Z132" s="47">
        <v>77</v>
      </c>
      <c r="AB132" s="46">
        <v>125</v>
      </c>
      <c r="AC132" s="47">
        <v>86</v>
      </c>
      <c r="AE132" s="46">
        <v>125</v>
      </c>
      <c r="AF132" s="47">
        <v>94</v>
      </c>
    </row>
    <row r="133" spans="15:32">
      <c r="O133" s="46">
        <v>126</v>
      </c>
      <c r="P133" s="47">
        <v>62</v>
      </c>
      <c r="R133" s="46">
        <v>126</v>
      </c>
      <c r="S133" s="47">
        <v>69</v>
      </c>
      <c r="U133" s="46">
        <v>126</v>
      </c>
      <c r="V133" s="47">
        <v>76</v>
      </c>
      <c r="Y133" s="46">
        <v>126</v>
      </c>
      <c r="Z133" s="47">
        <v>77</v>
      </c>
      <c r="AB133" s="46">
        <v>126</v>
      </c>
      <c r="AC133" s="47">
        <v>86</v>
      </c>
      <c r="AE133" s="46">
        <v>126</v>
      </c>
      <c r="AF133" s="47">
        <v>95</v>
      </c>
    </row>
    <row r="134" spans="15:32">
      <c r="O134" s="46">
        <v>127</v>
      </c>
      <c r="P134" s="47">
        <v>62</v>
      </c>
      <c r="R134" s="46">
        <v>127</v>
      </c>
      <c r="S134" s="47">
        <v>69</v>
      </c>
      <c r="U134" s="46">
        <v>127</v>
      </c>
      <c r="V134" s="47">
        <v>76</v>
      </c>
      <c r="Y134" s="46">
        <v>127</v>
      </c>
      <c r="Z134" s="47">
        <v>77</v>
      </c>
      <c r="AB134" s="46">
        <v>127</v>
      </c>
      <c r="AC134" s="47">
        <v>87</v>
      </c>
      <c r="AE134" s="46">
        <v>127</v>
      </c>
      <c r="AF134" s="47">
        <v>95</v>
      </c>
    </row>
    <row r="135" spans="15:32">
      <c r="O135" s="46">
        <v>128</v>
      </c>
      <c r="P135" s="47">
        <v>62</v>
      </c>
      <c r="R135" s="46">
        <v>128</v>
      </c>
      <c r="S135" s="47">
        <v>70</v>
      </c>
      <c r="U135" s="46">
        <v>128</v>
      </c>
      <c r="V135" s="47">
        <v>76</v>
      </c>
      <c r="Y135" s="46">
        <v>128</v>
      </c>
      <c r="Z135" s="47">
        <v>78</v>
      </c>
      <c r="AB135" s="46">
        <v>128</v>
      </c>
      <c r="AC135" s="47">
        <v>87</v>
      </c>
      <c r="AE135" s="46">
        <v>128</v>
      </c>
      <c r="AF135" s="47">
        <v>95</v>
      </c>
    </row>
    <row r="136" spans="15:32">
      <c r="O136" s="46">
        <v>129</v>
      </c>
      <c r="P136" s="47">
        <v>62</v>
      </c>
      <c r="R136" s="46">
        <v>129</v>
      </c>
      <c r="S136" s="47">
        <v>70</v>
      </c>
      <c r="U136" s="46">
        <v>129</v>
      </c>
      <c r="V136" s="47">
        <v>76</v>
      </c>
      <c r="Y136" s="46">
        <v>129</v>
      </c>
      <c r="Z136" s="47">
        <v>78</v>
      </c>
      <c r="AB136" s="46">
        <v>129</v>
      </c>
      <c r="AC136" s="47">
        <v>87</v>
      </c>
      <c r="AE136" s="46">
        <v>129</v>
      </c>
      <c r="AF136" s="47">
        <v>96</v>
      </c>
    </row>
    <row r="137" spans="15:32">
      <c r="O137" s="46">
        <v>130</v>
      </c>
      <c r="P137" s="47">
        <v>63</v>
      </c>
      <c r="R137" s="46">
        <v>130</v>
      </c>
      <c r="S137" s="47">
        <v>70</v>
      </c>
      <c r="U137" s="46">
        <v>130</v>
      </c>
      <c r="V137" s="47">
        <v>77</v>
      </c>
      <c r="Y137" s="46">
        <v>130</v>
      </c>
      <c r="Z137" s="47">
        <v>78</v>
      </c>
      <c r="AB137" s="46">
        <v>130</v>
      </c>
      <c r="AC137" s="47">
        <v>88</v>
      </c>
      <c r="AE137" s="46">
        <v>130</v>
      </c>
      <c r="AF137" s="47">
        <v>96</v>
      </c>
    </row>
    <row r="138" spans="15:32">
      <c r="O138" s="46">
        <v>131</v>
      </c>
      <c r="P138" s="47">
        <v>63</v>
      </c>
      <c r="R138" s="46">
        <v>131</v>
      </c>
      <c r="S138" s="47">
        <v>70</v>
      </c>
      <c r="U138" s="46">
        <v>131</v>
      </c>
      <c r="V138" s="47">
        <v>77</v>
      </c>
      <c r="Y138" s="46">
        <v>131</v>
      </c>
      <c r="Z138" s="47">
        <v>79</v>
      </c>
      <c r="AB138" s="46">
        <v>131</v>
      </c>
      <c r="AC138" s="47">
        <v>88</v>
      </c>
      <c r="AE138" s="46">
        <v>131</v>
      </c>
      <c r="AF138" s="47">
        <v>96</v>
      </c>
    </row>
    <row r="139" spans="15:32">
      <c r="O139" s="46">
        <v>132</v>
      </c>
      <c r="P139" s="47">
        <v>63</v>
      </c>
      <c r="R139" s="46">
        <v>132</v>
      </c>
      <c r="S139" s="47">
        <v>71</v>
      </c>
      <c r="U139" s="46">
        <v>132</v>
      </c>
      <c r="V139" s="47">
        <v>77</v>
      </c>
      <c r="Y139" s="46">
        <v>132</v>
      </c>
      <c r="Z139" s="47">
        <v>79</v>
      </c>
      <c r="AB139" s="46">
        <v>132</v>
      </c>
      <c r="AC139" s="47">
        <v>88</v>
      </c>
      <c r="AE139" s="46">
        <v>132</v>
      </c>
      <c r="AF139" s="47">
        <v>97</v>
      </c>
    </row>
    <row r="140" spans="15:32">
      <c r="O140" s="46">
        <v>133</v>
      </c>
      <c r="P140" s="47">
        <v>63</v>
      </c>
      <c r="R140" s="46">
        <v>133</v>
      </c>
      <c r="S140" s="47">
        <v>71</v>
      </c>
      <c r="U140" s="46">
        <v>133</v>
      </c>
      <c r="V140" s="47">
        <v>78</v>
      </c>
      <c r="Y140" s="46">
        <v>133</v>
      </c>
      <c r="Z140" s="47">
        <v>79</v>
      </c>
      <c r="AB140" s="46">
        <v>133</v>
      </c>
      <c r="AC140" s="47">
        <v>89</v>
      </c>
      <c r="AE140" s="46">
        <v>133</v>
      </c>
      <c r="AF140" s="47">
        <v>97</v>
      </c>
    </row>
    <row r="141" spans="15:32">
      <c r="O141" s="46">
        <v>134</v>
      </c>
      <c r="P141" s="47">
        <v>64</v>
      </c>
      <c r="R141" s="46">
        <v>134</v>
      </c>
      <c r="S141" s="47">
        <v>71</v>
      </c>
      <c r="U141" s="46">
        <v>134</v>
      </c>
      <c r="V141" s="47">
        <v>78</v>
      </c>
      <c r="Y141" s="46">
        <v>134</v>
      </c>
      <c r="Z141" s="47">
        <v>79</v>
      </c>
      <c r="AB141" s="46">
        <v>134</v>
      </c>
      <c r="AC141" s="47">
        <v>89</v>
      </c>
      <c r="AE141" s="46">
        <v>134</v>
      </c>
      <c r="AF141" s="47">
        <v>98</v>
      </c>
    </row>
    <row r="142" spans="15:32">
      <c r="O142" s="46">
        <v>135</v>
      </c>
      <c r="P142" s="47">
        <v>64</v>
      </c>
      <c r="R142" s="46">
        <v>135</v>
      </c>
      <c r="S142" s="47">
        <v>71</v>
      </c>
      <c r="U142" s="46">
        <v>135</v>
      </c>
      <c r="V142" s="47">
        <v>78</v>
      </c>
      <c r="Y142" s="46">
        <v>135</v>
      </c>
      <c r="Z142" s="47">
        <v>80</v>
      </c>
      <c r="AB142" s="46">
        <v>135</v>
      </c>
      <c r="AC142" s="47">
        <v>89</v>
      </c>
      <c r="AE142" s="46">
        <v>135</v>
      </c>
      <c r="AF142" s="47">
        <v>98</v>
      </c>
    </row>
    <row r="143" spans="15:32">
      <c r="O143" s="46">
        <v>136</v>
      </c>
      <c r="P143" s="47">
        <v>64</v>
      </c>
      <c r="R143" s="46">
        <v>136</v>
      </c>
      <c r="S143" s="47">
        <v>72</v>
      </c>
      <c r="U143" s="46">
        <v>136</v>
      </c>
      <c r="V143" s="47">
        <v>78</v>
      </c>
      <c r="Y143" s="46">
        <v>136</v>
      </c>
      <c r="Z143" s="47">
        <v>80</v>
      </c>
      <c r="AB143" s="46">
        <v>136</v>
      </c>
      <c r="AC143" s="47">
        <v>90</v>
      </c>
      <c r="AE143" s="46">
        <v>136</v>
      </c>
      <c r="AF143" s="47">
        <v>98</v>
      </c>
    </row>
    <row r="144" spans="15:32">
      <c r="O144" s="46">
        <v>137</v>
      </c>
      <c r="P144" s="47">
        <v>64</v>
      </c>
      <c r="R144" s="46">
        <v>137</v>
      </c>
      <c r="S144" s="47">
        <v>72</v>
      </c>
      <c r="U144" s="46">
        <v>137</v>
      </c>
      <c r="V144" s="47">
        <v>79</v>
      </c>
      <c r="Y144" s="46">
        <v>137</v>
      </c>
      <c r="Z144" s="47">
        <v>80</v>
      </c>
      <c r="AB144" s="46">
        <v>137</v>
      </c>
      <c r="AC144" s="47">
        <v>90</v>
      </c>
      <c r="AE144" s="46">
        <v>137</v>
      </c>
      <c r="AF144" s="47">
        <v>99</v>
      </c>
    </row>
    <row r="145" spans="15:32">
      <c r="O145" s="46">
        <v>138</v>
      </c>
      <c r="P145" s="47">
        <v>64</v>
      </c>
      <c r="R145" s="46">
        <v>138</v>
      </c>
      <c r="S145" s="47">
        <v>72</v>
      </c>
      <c r="U145" s="46">
        <v>138</v>
      </c>
      <c r="V145" s="47">
        <v>79</v>
      </c>
      <c r="Y145" s="46">
        <v>138</v>
      </c>
      <c r="Z145" s="47">
        <v>81</v>
      </c>
      <c r="AB145" s="46">
        <v>138</v>
      </c>
      <c r="AC145" s="47">
        <v>90</v>
      </c>
      <c r="AE145" s="46">
        <v>138</v>
      </c>
      <c r="AF145" s="47">
        <v>99</v>
      </c>
    </row>
  </sheetData>
  <sheetProtection password="CD8C" sheet="1" objects="1" scenarios="1"/>
  <conditionalFormatting sqref="A27">
    <cfRule type="containsText" dxfId="3" priority="2" operator="containsText" text="This H value does indicate significant heterogeneity.">
      <formula>NOT(ISERROR(SEARCH("This H value does indicate significant heterogeneity.",A27)))</formula>
    </cfRule>
  </conditionalFormatting>
  <conditionalFormatting sqref="A34">
    <cfRule type="containsText" dxfId="2" priority="1" operator="containsText" text="This R value does indicate significant heterogeneity.">
      <formula>NOT(ISERROR(SEARCH("This R value does indicate significant heterogeneity.",A34)))</formula>
    </cfRule>
  </conditionalFormatting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S145"/>
  <sheetViews>
    <sheetView showGridLines="0" showRowColHeaders="0" zoomScaleNormal="100" workbookViewId="0">
      <selection activeCell="B6" sqref="B6"/>
    </sheetView>
  </sheetViews>
  <sheetFormatPr defaultColWidth="9.140625" defaultRowHeight="12.75"/>
  <cols>
    <col min="1" max="1" width="79" customWidth="1"/>
    <col min="2" max="2" width="13.140625" customWidth="1"/>
    <col min="3" max="4" width="9.140625" customWidth="1"/>
    <col min="5" max="5" width="17.140625" bestFit="1" customWidth="1"/>
    <col min="6" max="6" width="11.42578125" style="44"/>
    <col min="7" max="7" width="12.42578125" style="44" bestFit="1" customWidth="1"/>
    <col min="8" max="8" width="8.7109375" style="44" bestFit="1" customWidth="1"/>
    <col min="9" max="9" width="21" style="44" bestFit="1" customWidth="1"/>
    <col min="10" max="10" width="11.5703125" style="44" bestFit="1" customWidth="1"/>
    <col min="11" max="11" width="20.85546875" style="44" bestFit="1" customWidth="1"/>
    <col min="12" max="12" width="17.28515625" style="44" bestFit="1" customWidth="1"/>
    <col min="13" max="13" width="11.42578125" style="44"/>
    <col min="14" max="14" width="26" style="44" bestFit="1" customWidth="1"/>
    <col min="15" max="15" width="9.85546875" style="44" bestFit="1" customWidth="1"/>
    <col min="16" max="16" width="18" style="44" bestFit="1" customWidth="1"/>
    <col min="17" max="17" width="11.5703125" style="44" bestFit="1" customWidth="1"/>
    <col min="18" max="18" width="11.42578125" style="44"/>
    <col min="19" max="19" width="18" style="44" bestFit="1" customWidth="1"/>
    <col min="20" max="20" width="11.5703125" style="44" bestFit="1" customWidth="1"/>
    <col min="21" max="21" width="9.85546875" style="44" bestFit="1" customWidth="1"/>
    <col min="22" max="22" width="18" style="44" bestFit="1" customWidth="1"/>
    <col min="23" max="23" width="11.42578125" style="44"/>
    <col min="24" max="24" width="22" style="44" bestFit="1" customWidth="1"/>
    <col min="25" max="25" width="9.85546875" style="44" bestFit="1" customWidth="1"/>
    <col min="26" max="26" width="18" style="44" bestFit="1" customWidth="1"/>
    <col min="27" max="27" width="11.5703125" style="44" bestFit="1" customWidth="1"/>
    <col min="28" max="28" width="9.85546875" style="44" bestFit="1" customWidth="1"/>
    <col min="29" max="29" width="18" style="44" bestFit="1" customWidth="1"/>
    <col min="30" max="30" width="11.5703125" style="44" bestFit="1" customWidth="1"/>
    <col min="31" max="31" width="9.85546875" style="44" bestFit="1" customWidth="1"/>
    <col min="32" max="32" width="18" style="44" bestFit="1" customWidth="1"/>
    <col min="33" max="44" width="9.140625" style="44"/>
    <col min="45" max="45" width="9.140625" style="41"/>
  </cols>
  <sheetData>
    <row r="1" spans="1:32" ht="18.75">
      <c r="A1" s="2" t="s">
        <v>45</v>
      </c>
    </row>
    <row r="2" spans="1:32">
      <c r="A2" s="5" t="s">
        <v>9</v>
      </c>
    </row>
    <row r="4" spans="1:32" ht="13.5" thickBot="1">
      <c r="A4" s="20" t="str">
        <f>IF($B$10&lt;$B$8,"Not allowed: the # of container sample results is &lt; to the recommended #", "")</f>
        <v/>
      </c>
    </row>
    <row r="5" spans="1:32" ht="13.5" thickBot="1">
      <c r="D5" s="22" t="s">
        <v>1</v>
      </c>
      <c r="E5" s="11" t="s">
        <v>10</v>
      </c>
      <c r="F5" s="47" t="s">
        <v>4</v>
      </c>
      <c r="G5" s="46" t="s">
        <v>12</v>
      </c>
      <c r="H5" s="46"/>
      <c r="I5" s="48" t="s">
        <v>14</v>
      </c>
      <c r="J5" s="46"/>
      <c r="K5" s="46"/>
      <c r="L5" s="45"/>
      <c r="N5" s="48" t="s">
        <v>34</v>
      </c>
      <c r="O5" s="45"/>
      <c r="P5" s="45"/>
      <c r="Q5" s="45"/>
      <c r="R5" s="45"/>
      <c r="S5" s="45"/>
      <c r="T5" s="45"/>
      <c r="U5" s="45"/>
      <c r="V5" s="45"/>
      <c r="X5" s="48" t="s">
        <v>35</v>
      </c>
      <c r="Y5" s="45"/>
      <c r="Z5" s="45"/>
      <c r="AA5" s="45"/>
      <c r="AB5" s="45"/>
      <c r="AC5" s="45"/>
      <c r="AD5" s="45"/>
      <c r="AE5" s="45"/>
      <c r="AF5" s="45"/>
    </row>
    <row r="6" spans="1:32" ht="13.5" thickBot="1">
      <c r="A6" s="1" t="s">
        <v>13</v>
      </c>
      <c r="B6" s="18"/>
      <c r="D6" s="36"/>
      <c r="E6" s="12">
        <v>1</v>
      </c>
      <c r="F6" s="49" t="e">
        <f>AVERAGE(D6:D105)</f>
        <v>#DIV/0!</v>
      </c>
      <c r="G6" s="46" t="s">
        <v>7</v>
      </c>
      <c r="H6" s="50" t="e">
        <f>IF($B$14="Y",$B$21/$B$19-2.2,$B$21/$B$19-1.4)</f>
        <v>#VALUE!</v>
      </c>
      <c r="I6" s="46" t="s">
        <v>15</v>
      </c>
      <c r="J6" s="46" t="s">
        <v>16</v>
      </c>
      <c r="K6" s="46" t="s">
        <v>17</v>
      </c>
      <c r="L6" s="46" t="s">
        <v>18</v>
      </c>
      <c r="N6" s="46" t="s">
        <v>16</v>
      </c>
      <c r="O6" s="46" t="s">
        <v>36</v>
      </c>
      <c r="P6" s="46" t="s">
        <v>24</v>
      </c>
      <c r="Q6" s="46" t="s">
        <v>16</v>
      </c>
      <c r="R6" s="46" t="s">
        <v>36</v>
      </c>
      <c r="S6" s="46" t="s">
        <v>24</v>
      </c>
      <c r="T6" s="46" t="s">
        <v>16</v>
      </c>
      <c r="U6" s="46" t="s">
        <v>36</v>
      </c>
      <c r="V6" s="46" t="s">
        <v>24</v>
      </c>
      <c r="X6" s="46" t="s">
        <v>16</v>
      </c>
      <c r="Y6" s="46" t="s">
        <v>36</v>
      </c>
      <c r="Z6" s="46" t="s">
        <v>24</v>
      </c>
      <c r="AA6" s="46" t="s">
        <v>16</v>
      </c>
      <c r="AB6" s="46" t="s">
        <v>36</v>
      </c>
      <c r="AC6" s="46" t="s">
        <v>24</v>
      </c>
      <c r="AD6" s="46" t="s">
        <v>16</v>
      </c>
      <c r="AE6" s="46" t="s">
        <v>36</v>
      </c>
      <c r="AF6" s="46" t="s">
        <v>24</v>
      </c>
    </row>
    <row r="7" spans="1:32" ht="13.5" thickBot="1">
      <c r="A7" s="1"/>
      <c r="D7" s="36"/>
      <c r="E7" s="12">
        <v>2</v>
      </c>
      <c r="G7" s="46"/>
      <c r="H7" s="50"/>
      <c r="I7" s="46">
        <v>5</v>
      </c>
      <c r="J7" s="46">
        <v>5</v>
      </c>
      <c r="K7" s="46">
        <v>3.25</v>
      </c>
      <c r="L7" s="46">
        <v>5.0999999999999996</v>
      </c>
      <c r="N7" s="51" t="s">
        <v>28</v>
      </c>
      <c r="O7" s="46">
        <v>0</v>
      </c>
      <c r="P7" s="46">
        <v>6</v>
      </c>
      <c r="Q7" s="52" t="s">
        <v>25</v>
      </c>
      <c r="R7" s="46">
        <v>0</v>
      </c>
      <c r="S7" s="46">
        <v>7</v>
      </c>
      <c r="T7" s="53">
        <v>20</v>
      </c>
      <c r="U7" s="46">
        <v>0</v>
      </c>
      <c r="V7" s="46">
        <v>7</v>
      </c>
      <c r="X7" s="51" t="s">
        <v>28</v>
      </c>
      <c r="Y7" s="46">
        <v>0</v>
      </c>
      <c r="Z7" s="46">
        <v>7</v>
      </c>
      <c r="AA7" s="52" t="s">
        <v>25</v>
      </c>
      <c r="AB7" s="46">
        <v>0</v>
      </c>
      <c r="AC7" s="46">
        <v>8</v>
      </c>
      <c r="AD7" s="53">
        <v>20</v>
      </c>
      <c r="AE7" s="46">
        <v>0</v>
      </c>
      <c r="AF7" s="46">
        <v>9</v>
      </c>
    </row>
    <row r="8" spans="1:32" ht="13.5" thickBot="1">
      <c r="A8" s="1" t="s">
        <v>19</v>
      </c>
      <c r="B8" s="19" t="str">
        <f>IF($B$6&lt;5,"",VLOOKUP($B$6,$I$7:$J$52,2))</f>
        <v/>
      </c>
      <c r="D8" s="36"/>
      <c r="E8" s="12">
        <v>3</v>
      </c>
      <c r="G8" s="46"/>
      <c r="H8" s="46"/>
      <c r="I8" s="46">
        <v>6</v>
      </c>
      <c r="J8" s="46">
        <v>6</v>
      </c>
      <c r="K8" s="46">
        <v>2.83</v>
      </c>
      <c r="L8" s="46">
        <v>4.4400000000000004</v>
      </c>
      <c r="N8" s="46"/>
      <c r="O8" s="46">
        <v>1</v>
      </c>
      <c r="P8" s="46">
        <v>6</v>
      </c>
      <c r="Q8" s="45"/>
      <c r="R8" s="46">
        <v>1</v>
      </c>
      <c r="S8" s="46">
        <v>7</v>
      </c>
      <c r="T8" s="45"/>
      <c r="U8" s="46">
        <v>1</v>
      </c>
      <c r="V8" s="46">
        <v>7</v>
      </c>
      <c r="X8" s="46"/>
      <c r="Y8" s="46">
        <v>1</v>
      </c>
      <c r="Z8" s="46">
        <v>7</v>
      </c>
      <c r="AA8" s="45"/>
      <c r="AB8" s="46">
        <v>1</v>
      </c>
      <c r="AC8" s="46">
        <v>8</v>
      </c>
      <c r="AD8" s="45"/>
      <c r="AE8" s="46">
        <v>1</v>
      </c>
      <c r="AF8" s="46">
        <v>9</v>
      </c>
    </row>
    <row r="9" spans="1:32" ht="13.5" thickBot="1">
      <c r="A9" s="1"/>
      <c r="D9" s="36"/>
      <c r="E9" s="12">
        <v>4</v>
      </c>
      <c r="G9" s="46"/>
      <c r="H9" s="46"/>
      <c r="I9" s="46">
        <v>7</v>
      </c>
      <c r="J9" s="46">
        <v>7</v>
      </c>
      <c r="K9" s="46">
        <v>2.52</v>
      </c>
      <c r="L9" s="46">
        <v>3.98</v>
      </c>
      <c r="N9" s="46"/>
      <c r="O9" s="46">
        <v>2</v>
      </c>
      <c r="P9" s="46">
        <v>8</v>
      </c>
      <c r="Q9" s="45"/>
      <c r="R9" s="46">
        <v>2</v>
      </c>
      <c r="S9" s="46">
        <v>9</v>
      </c>
      <c r="T9" s="45"/>
      <c r="U9" s="46">
        <v>2</v>
      </c>
      <c r="V9" s="46">
        <v>10</v>
      </c>
      <c r="X9" s="46"/>
      <c r="Y9" s="46">
        <v>2</v>
      </c>
      <c r="Z9" s="46">
        <v>10</v>
      </c>
      <c r="AA9" s="45"/>
      <c r="AB9" s="46">
        <v>2</v>
      </c>
      <c r="AC9" s="46">
        <v>11</v>
      </c>
      <c r="AD9" s="45"/>
      <c r="AE9" s="46">
        <v>2</v>
      </c>
      <c r="AF9" s="46">
        <v>12</v>
      </c>
    </row>
    <row r="10" spans="1:32" ht="13.5" thickBot="1">
      <c r="A10" s="1" t="s">
        <v>2</v>
      </c>
      <c r="B10" s="39" t="str">
        <f>IF($B$6&lt;5,"",COUNT($D$6:$D$105))</f>
        <v/>
      </c>
      <c r="D10" s="36"/>
      <c r="E10" s="12">
        <v>5</v>
      </c>
      <c r="G10" s="46"/>
      <c r="H10" s="46"/>
      <c r="I10" s="46">
        <v>8</v>
      </c>
      <c r="J10" s="46">
        <v>8</v>
      </c>
      <c r="K10" s="46">
        <v>2.2999999999999998</v>
      </c>
      <c r="L10" s="46">
        <v>3.61</v>
      </c>
      <c r="N10" s="46"/>
      <c r="O10" s="46">
        <v>3</v>
      </c>
      <c r="P10" s="46">
        <v>10</v>
      </c>
      <c r="Q10" s="45"/>
      <c r="R10" s="46">
        <v>3</v>
      </c>
      <c r="S10" s="46">
        <v>11</v>
      </c>
      <c r="T10" s="45"/>
      <c r="U10" s="46">
        <v>3</v>
      </c>
      <c r="V10" s="46">
        <v>12</v>
      </c>
      <c r="X10" s="46"/>
      <c r="Y10" s="46">
        <v>3</v>
      </c>
      <c r="Z10" s="46">
        <v>12</v>
      </c>
      <c r="AA10" s="45"/>
      <c r="AB10" s="46">
        <v>3</v>
      </c>
      <c r="AC10" s="46">
        <v>14</v>
      </c>
      <c r="AD10" s="45"/>
      <c r="AE10" s="46">
        <v>3</v>
      </c>
      <c r="AF10" s="46">
        <v>15</v>
      </c>
    </row>
    <row r="11" spans="1:32" ht="13.5" thickBot="1">
      <c r="A11" s="1"/>
      <c r="D11" s="36"/>
      <c r="E11" s="12">
        <v>6</v>
      </c>
      <c r="G11" s="54"/>
      <c r="H11" s="46"/>
      <c r="I11" s="46">
        <v>9</v>
      </c>
      <c r="J11" s="46">
        <v>9</v>
      </c>
      <c r="K11" s="46">
        <v>2.11</v>
      </c>
      <c r="L11" s="46">
        <v>3.32</v>
      </c>
      <c r="N11" s="46"/>
      <c r="O11" s="46">
        <v>4</v>
      </c>
      <c r="P11" s="46">
        <v>11</v>
      </c>
      <c r="Q11" s="45"/>
      <c r="R11" s="46">
        <v>4</v>
      </c>
      <c r="S11" s="46">
        <v>13</v>
      </c>
      <c r="T11" s="45"/>
      <c r="U11" s="46">
        <v>4</v>
      </c>
      <c r="V11" s="46">
        <v>14</v>
      </c>
      <c r="X11" s="46"/>
      <c r="Y11" s="46">
        <v>4</v>
      </c>
      <c r="Z11" s="46">
        <v>14</v>
      </c>
      <c r="AA11" s="45"/>
      <c r="AB11" s="46">
        <v>4</v>
      </c>
      <c r="AC11" s="46">
        <v>16</v>
      </c>
      <c r="AD11" s="45"/>
      <c r="AE11" s="46">
        <v>4</v>
      </c>
      <c r="AF11" s="46">
        <v>17</v>
      </c>
    </row>
    <row r="12" spans="1:32" ht="13.5" thickBot="1">
      <c r="A12" s="1" t="s">
        <v>11</v>
      </c>
      <c r="B12" s="18">
        <v>10000</v>
      </c>
      <c r="D12" s="36"/>
      <c r="E12" s="12">
        <v>7</v>
      </c>
      <c r="G12" s="46"/>
      <c r="H12" s="46"/>
      <c r="I12" s="46">
        <v>10</v>
      </c>
      <c r="J12" s="46">
        <v>10</v>
      </c>
      <c r="K12" s="46">
        <v>1.97</v>
      </c>
      <c r="L12" s="46">
        <v>3.1</v>
      </c>
      <c r="N12" s="46"/>
      <c r="O12" s="46">
        <v>5</v>
      </c>
      <c r="P12" s="46">
        <v>13</v>
      </c>
      <c r="Q12" s="45"/>
      <c r="R12" s="46">
        <v>5</v>
      </c>
      <c r="S12" s="46">
        <v>14</v>
      </c>
      <c r="T12" s="45"/>
      <c r="U12" s="46">
        <v>5</v>
      </c>
      <c r="V12" s="46">
        <v>15</v>
      </c>
      <c r="X12" s="46"/>
      <c r="Y12" s="46">
        <v>5</v>
      </c>
      <c r="Z12" s="46">
        <v>16</v>
      </c>
      <c r="AA12" s="45"/>
      <c r="AB12" s="46">
        <v>5</v>
      </c>
      <c r="AC12" s="46">
        <v>18</v>
      </c>
      <c r="AD12" s="45"/>
      <c r="AE12" s="46">
        <v>5</v>
      </c>
      <c r="AF12" s="46">
        <v>19</v>
      </c>
    </row>
    <row r="13" spans="1:32" ht="13.5" thickBot="1">
      <c r="A13" s="1"/>
      <c r="D13" s="36"/>
      <c r="E13" s="12">
        <v>8</v>
      </c>
      <c r="G13" s="46"/>
      <c r="H13" s="46"/>
      <c r="I13" s="46">
        <v>11</v>
      </c>
      <c r="J13" s="46">
        <v>11</v>
      </c>
      <c r="K13" s="46">
        <v>1.85</v>
      </c>
      <c r="L13" s="46">
        <v>2.9</v>
      </c>
      <c r="N13" s="46"/>
      <c r="O13" s="46">
        <v>6</v>
      </c>
      <c r="P13" s="46">
        <v>14</v>
      </c>
      <c r="Q13" s="45"/>
      <c r="R13" s="46">
        <v>6</v>
      </c>
      <c r="S13" s="46">
        <v>15</v>
      </c>
      <c r="T13" s="45"/>
      <c r="U13" s="46">
        <v>6</v>
      </c>
      <c r="V13" s="46">
        <v>17</v>
      </c>
      <c r="X13" s="46"/>
      <c r="Y13" s="46">
        <v>6</v>
      </c>
      <c r="Z13" s="46">
        <v>17</v>
      </c>
      <c r="AA13" s="45"/>
      <c r="AB13" s="46">
        <v>6</v>
      </c>
      <c r="AC13" s="46">
        <v>19</v>
      </c>
      <c r="AD13" s="45"/>
      <c r="AE13" s="46">
        <v>6</v>
      </c>
      <c r="AF13" s="46">
        <v>21</v>
      </c>
    </row>
    <row r="14" spans="1:32" ht="13.5" thickBot="1">
      <c r="A14" s="1" t="s">
        <v>3</v>
      </c>
      <c r="B14" s="18"/>
      <c r="D14" s="36"/>
      <c r="E14" s="12">
        <v>9</v>
      </c>
      <c r="G14" s="46"/>
      <c r="H14" s="55"/>
      <c r="I14" s="46">
        <v>12</v>
      </c>
      <c r="J14" s="46">
        <v>11</v>
      </c>
      <c r="K14" s="46">
        <v>1.85</v>
      </c>
      <c r="L14" s="46">
        <v>2.9</v>
      </c>
      <c r="N14" s="46"/>
      <c r="O14" s="46">
        <v>7</v>
      </c>
      <c r="P14" s="46">
        <v>15</v>
      </c>
      <c r="Q14" s="45"/>
      <c r="R14" s="46">
        <v>7</v>
      </c>
      <c r="S14" s="46">
        <v>17</v>
      </c>
      <c r="T14" s="45"/>
      <c r="U14" s="46">
        <v>7</v>
      </c>
      <c r="V14" s="46">
        <v>18</v>
      </c>
      <c r="X14" s="46"/>
      <c r="Y14" s="46">
        <v>7</v>
      </c>
      <c r="Z14" s="46">
        <v>19</v>
      </c>
      <c r="AA14" s="45"/>
      <c r="AB14" s="46">
        <v>7</v>
      </c>
      <c r="AC14" s="46">
        <v>21</v>
      </c>
      <c r="AD14" s="45"/>
      <c r="AE14" s="46">
        <v>7</v>
      </c>
      <c r="AF14" s="46">
        <v>23</v>
      </c>
    </row>
    <row r="15" spans="1:32" ht="13.5" thickBot="1">
      <c r="A15" s="1"/>
      <c r="D15" s="36"/>
      <c r="E15" s="12">
        <v>10</v>
      </c>
      <c r="G15" s="46"/>
      <c r="H15" s="46"/>
      <c r="I15" s="46">
        <v>13</v>
      </c>
      <c r="J15" s="46">
        <v>11</v>
      </c>
      <c r="K15" s="46">
        <v>1.85</v>
      </c>
      <c r="L15" s="46">
        <v>2.9</v>
      </c>
      <c r="N15" s="46"/>
      <c r="O15" s="46">
        <v>8</v>
      </c>
      <c r="P15" s="46">
        <v>16</v>
      </c>
      <c r="Q15" s="45"/>
      <c r="R15" s="46">
        <v>8</v>
      </c>
      <c r="S15" s="46">
        <v>18</v>
      </c>
      <c r="T15" s="45"/>
      <c r="U15" s="46">
        <v>8</v>
      </c>
      <c r="V15" s="46">
        <v>19</v>
      </c>
      <c r="X15" s="46"/>
      <c r="Y15" s="46">
        <v>8</v>
      </c>
      <c r="Z15" s="46">
        <v>20</v>
      </c>
      <c r="AA15" s="45"/>
      <c r="AB15" s="46">
        <v>8</v>
      </c>
      <c r="AC15" s="46">
        <v>22</v>
      </c>
      <c r="AD15" s="45"/>
      <c r="AE15" s="46">
        <v>8</v>
      </c>
      <c r="AF15" s="46">
        <v>24</v>
      </c>
    </row>
    <row r="16" spans="1:32" ht="13.5" thickBot="1">
      <c r="A16" s="1" t="s">
        <v>31</v>
      </c>
      <c r="B16" s="43" t="str">
        <f>IF($A$4="",IF($B$6&lt;5,"",ROUND(AVERAGE($D$6:$D$105),0)),"")</f>
        <v/>
      </c>
      <c r="D16" s="36"/>
      <c r="E16" s="12">
        <v>11</v>
      </c>
      <c r="G16" s="46"/>
      <c r="H16" s="46"/>
      <c r="I16" s="46">
        <v>14</v>
      </c>
      <c r="J16" s="46">
        <v>11</v>
      </c>
      <c r="K16" s="46">
        <v>1.85</v>
      </c>
      <c r="L16" s="46">
        <v>2.9</v>
      </c>
      <c r="N16" s="46"/>
      <c r="O16" s="46">
        <v>9</v>
      </c>
      <c r="P16" s="46">
        <v>17</v>
      </c>
      <c r="Q16" s="45"/>
      <c r="R16" s="46">
        <v>9</v>
      </c>
      <c r="S16" s="46">
        <v>19</v>
      </c>
      <c r="T16" s="45"/>
      <c r="U16" s="46">
        <v>9</v>
      </c>
      <c r="V16" s="46">
        <v>21</v>
      </c>
      <c r="X16" s="46"/>
      <c r="Y16" s="46">
        <v>9</v>
      </c>
      <c r="Z16" s="46">
        <v>21</v>
      </c>
      <c r="AA16" s="45"/>
      <c r="AB16" s="46">
        <v>9</v>
      </c>
      <c r="AC16" s="46">
        <v>23</v>
      </c>
      <c r="AD16" s="45"/>
      <c r="AE16" s="46">
        <v>9</v>
      </c>
      <c r="AF16" s="46">
        <v>26</v>
      </c>
    </row>
    <row r="17" spans="1:32" ht="13.5" thickBot="1">
      <c r="D17" s="36"/>
      <c r="E17" s="12">
        <v>12</v>
      </c>
      <c r="G17" s="46"/>
      <c r="H17" s="46"/>
      <c r="I17" s="46">
        <v>15</v>
      </c>
      <c r="J17" s="46">
        <v>11</v>
      </c>
      <c r="K17" s="46">
        <v>1.85</v>
      </c>
      <c r="L17" s="46">
        <v>2.9</v>
      </c>
      <c r="N17" s="46"/>
      <c r="O17" s="46">
        <v>10</v>
      </c>
      <c r="P17" s="46">
        <v>18</v>
      </c>
      <c r="Q17" s="45"/>
      <c r="R17" s="46">
        <v>10</v>
      </c>
      <c r="S17" s="46">
        <v>20</v>
      </c>
      <c r="T17" s="45"/>
      <c r="U17" s="46">
        <v>10</v>
      </c>
      <c r="V17" s="46">
        <v>22</v>
      </c>
      <c r="X17" s="46"/>
      <c r="Y17" s="46">
        <v>10</v>
      </c>
      <c r="Z17" s="46">
        <v>22</v>
      </c>
      <c r="AA17" s="45"/>
      <c r="AB17" s="46">
        <v>10</v>
      </c>
      <c r="AC17" s="46">
        <v>25</v>
      </c>
      <c r="AD17" s="45"/>
      <c r="AE17" s="46">
        <v>10</v>
      </c>
      <c r="AF17" s="46">
        <v>27</v>
      </c>
    </row>
    <row r="18" spans="1:32" ht="13.5" thickBot="1">
      <c r="A18" s="23" t="s">
        <v>20</v>
      </c>
      <c r="B18" s="40"/>
      <c r="D18" s="36"/>
      <c r="E18" s="12">
        <v>13</v>
      </c>
      <c r="G18" s="46"/>
      <c r="H18" s="46"/>
      <c r="I18" s="46">
        <v>16</v>
      </c>
      <c r="J18" s="46">
        <v>15</v>
      </c>
      <c r="K18" s="46">
        <v>1.51</v>
      </c>
      <c r="L18" s="46">
        <v>2.4</v>
      </c>
      <c r="N18" s="46"/>
      <c r="O18" s="46">
        <v>11</v>
      </c>
      <c r="P18" s="46">
        <v>19</v>
      </c>
      <c r="Q18" s="45"/>
      <c r="R18" s="46">
        <v>11</v>
      </c>
      <c r="S18" s="46">
        <v>21</v>
      </c>
      <c r="T18" s="45"/>
      <c r="U18" s="46">
        <v>11</v>
      </c>
      <c r="V18" s="46">
        <v>23</v>
      </c>
      <c r="X18" s="46"/>
      <c r="Y18" s="46">
        <v>11</v>
      </c>
      <c r="Z18" s="46">
        <v>23</v>
      </c>
      <c r="AA18" s="45"/>
      <c r="AB18" s="46">
        <v>11</v>
      </c>
      <c r="AC18" s="46">
        <v>26</v>
      </c>
      <c r="AD18" s="45"/>
      <c r="AE18" s="46">
        <v>11</v>
      </c>
      <c r="AF18" s="46">
        <v>28</v>
      </c>
    </row>
    <row r="19" spans="1:32" ht="13.5" thickBot="1">
      <c r="A19" s="24" t="s">
        <v>5</v>
      </c>
      <c r="B19" s="14" t="str">
        <f>IF($A$4="",IF($B$6&lt;5,"",IF($F$6&lt;2,"",IF($B$14="Y",2.2*$F$6,1.4*$F$6))),"")</f>
        <v/>
      </c>
      <c r="D19" s="36"/>
      <c r="E19" s="12">
        <v>14</v>
      </c>
      <c r="G19" s="46"/>
      <c r="H19" s="46"/>
      <c r="I19" s="46">
        <v>17</v>
      </c>
      <c r="J19" s="46">
        <v>15</v>
      </c>
      <c r="K19" s="46">
        <v>1.51</v>
      </c>
      <c r="L19" s="46">
        <v>2.4</v>
      </c>
      <c r="N19" s="46"/>
      <c r="O19" s="46">
        <v>12</v>
      </c>
      <c r="P19" s="46">
        <v>19</v>
      </c>
      <c r="Q19" s="45"/>
      <c r="R19" s="46">
        <v>12</v>
      </c>
      <c r="S19" s="46">
        <v>22</v>
      </c>
      <c r="T19" s="45"/>
      <c r="U19" s="46">
        <v>12</v>
      </c>
      <c r="V19" s="46">
        <v>24</v>
      </c>
      <c r="X19" s="46"/>
      <c r="Y19" s="46">
        <v>12</v>
      </c>
      <c r="Z19" s="46">
        <v>24</v>
      </c>
      <c r="AA19" s="45"/>
      <c r="AB19" s="46">
        <v>12</v>
      </c>
      <c r="AC19" s="46">
        <v>27</v>
      </c>
      <c r="AD19" s="45"/>
      <c r="AE19" s="46">
        <v>12</v>
      </c>
      <c r="AF19" s="46">
        <v>30</v>
      </c>
    </row>
    <row r="20" spans="1:32" ht="13.5" thickBot="1">
      <c r="A20" s="25"/>
      <c r="B20" s="40"/>
      <c r="D20" s="36"/>
      <c r="E20" s="12">
        <v>15</v>
      </c>
      <c r="G20" s="46"/>
      <c r="H20" s="46"/>
      <c r="I20" s="46">
        <v>18</v>
      </c>
      <c r="J20" s="46">
        <v>15</v>
      </c>
      <c r="K20" s="46">
        <v>1.51</v>
      </c>
      <c r="L20" s="46">
        <v>2.4</v>
      </c>
      <c r="N20" s="46"/>
      <c r="O20" s="46">
        <v>13</v>
      </c>
      <c r="P20" s="46">
        <v>20</v>
      </c>
      <c r="Q20" s="45"/>
      <c r="R20" s="46">
        <v>13</v>
      </c>
      <c r="S20" s="46">
        <v>23</v>
      </c>
      <c r="T20" s="45"/>
      <c r="U20" s="46">
        <v>13</v>
      </c>
      <c r="V20" s="46">
        <v>25</v>
      </c>
      <c r="X20" s="46"/>
      <c r="Y20" s="46">
        <v>13</v>
      </c>
      <c r="Z20" s="46">
        <v>25</v>
      </c>
      <c r="AA20" s="45"/>
      <c r="AB20" s="46">
        <v>13</v>
      </c>
      <c r="AC20" s="46">
        <v>28</v>
      </c>
      <c r="AD20" s="45"/>
      <c r="AE20" s="46">
        <v>13</v>
      </c>
      <c r="AF20" s="46">
        <v>31</v>
      </c>
    </row>
    <row r="21" spans="1:32" ht="13.5" thickBot="1">
      <c r="A21" s="24" t="s">
        <v>6</v>
      </c>
      <c r="B21" s="15" t="str">
        <f>IF($A$4="",IF($B$6&lt;5,"",IF($F$6&lt;2,"",VAR($D$6:$D$105))),"")</f>
        <v/>
      </c>
      <c r="D21" s="36"/>
      <c r="E21" s="12">
        <v>16</v>
      </c>
      <c r="G21" s="46"/>
      <c r="H21" s="46"/>
      <c r="I21" s="46">
        <v>19</v>
      </c>
      <c r="J21" s="46">
        <v>15</v>
      </c>
      <c r="K21" s="46">
        <v>1.51</v>
      </c>
      <c r="L21" s="46">
        <v>2.4</v>
      </c>
      <c r="N21" s="46"/>
      <c r="O21" s="46">
        <v>14</v>
      </c>
      <c r="P21" s="46">
        <v>21</v>
      </c>
      <c r="Q21" s="45"/>
      <c r="R21" s="46">
        <v>14</v>
      </c>
      <c r="S21" s="46">
        <v>23</v>
      </c>
      <c r="T21" s="45"/>
      <c r="U21" s="46">
        <v>14</v>
      </c>
      <c r="V21" s="46">
        <v>26</v>
      </c>
      <c r="X21" s="46"/>
      <c r="Y21" s="46">
        <v>14</v>
      </c>
      <c r="Z21" s="46">
        <v>26</v>
      </c>
      <c r="AA21" s="45"/>
      <c r="AB21" s="46">
        <v>14</v>
      </c>
      <c r="AC21" s="46">
        <v>29</v>
      </c>
      <c r="AD21" s="45"/>
      <c r="AE21" s="46">
        <v>14</v>
      </c>
      <c r="AF21" s="46">
        <v>32</v>
      </c>
    </row>
    <row r="22" spans="1:32" ht="13.5" thickBot="1">
      <c r="A22" s="24"/>
      <c r="B22" s="40"/>
      <c r="D22" s="36"/>
      <c r="E22" s="12">
        <v>17</v>
      </c>
      <c r="G22" s="46"/>
      <c r="H22" s="46"/>
      <c r="I22" s="46">
        <v>20</v>
      </c>
      <c r="J22" s="46">
        <v>15</v>
      </c>
      <c r="K22" s="46">
        <v>1.51</v>
      </c>
      <c r="L22" s="46">
        <v>2.4</v>
      </c>
      <c r="N22" s="46"/>
      <c r="O22" s="46">
        <v>15</v>
      </c>
      <c r="P22" s="46">
        <v>22</v>
      </c>
      <c r="Q22" s="45"/>
      <c r="R22" s="46">
        <v>15</v>
      </c>
      <c r="S22" s="46">
        <v>24</v>
      </c>
      <c r="T22" s="45"/>
      <c r="U22" s="46">
        <v>15</v>
      </c>
      <c r="V22" s="46">
        <v>26</v>
      </c>
      <c r="X22" s="46"/>
      <c r="Y22" s="46">
        <v>15</v>
      </c>
      <c r="Z22" s="46">
        <v>27</v>
      </c>
      <c r="AA22" s="45"/>
      <c r="AB22" s="46">
        <v>15</v>
      </c>
      <c r="AC22" s="46">
        <v>30</v>
      </c>
      <c r="AD22" s="45"/>
      <c r="AE22" s="46">
        <v>15</v>
      </c>
      <c r="AF22" s="46">
        <v>33</v>
      </c>
    </row>
    <row r="23" spans="1:32" ht="13.5" thickBot="1">
      <c r="A23" s="24" t="s">
        <v>22</v>
      </c>
      <c r="B23" s="14" t="e">
        <f>IF($A$4="",IF($F$6&lt;2,"",IF($H$6&lt;0,0,$H$6)),"")</f>
        <v>#DIV/0!</v>
      </c>
      <c r="D23" s="36"/>
      <c r="E23" s="12">
        <v>18</v>
      </c>
      <c r="G23" s="46"/>
      <c r="H23" s="46"/>
      <c r="I23" s="46">
        <v>21</v>
      </c>
      <c r="J23" s="46">
        <v>15</v>
      </c>
      <c r="K23" s="46">
        <v>1.51</v>
      </c>
      <c r="L23" s="46">
        <v>2.4</v>
      </c>
      <c r="N23" s="46"/>
      <c r="O23" s="46">
        <v>16</v>
      </c>
      <c r="P23" s="46">
        <v>22</v>
      </c>
      <c r="Q23" s="45"/>
      <c r="R23" s="46">
        <v>16</v>
      </c>
      <c r="S23" s="46">
        <v>25</v>
      </c>
      <c r="T23" s="45"/>
      <c r="U23" s="46">
        <v>16</v>
      </c>
      <c r="V23" s="46">
        <v>27</v>
      </c>
      <c r="X23" s="46"/>
      <c r="Y23" s="46">
        <v>16</v>
      </c>
      <c r="Z23" s="46">
        <v>28</v>
      </c>
      <c r="AA23" s="45"/>
      <c r="AB23" s="46">
        <v>16</v>
      </c>
      <c r="AC23" s="46">
        <v>31</v>
      </c>
      <c r="AD23" s="45"/>
      <c r="AE23" s="46">
        <v>16</v>
      </c>
      <c r="AF23" s="46">
        <v>34</v>
      </c>
    </row>
    <row r="24" spans="1:32" ht="13.5" thickBot="1">
      <c r="A24" s="24"/>
      <c r="B24" s="40"/>
      <c r="D24" s="36"/>
      <c r="E24" s="12">
        <v>19</v>
      </c>
      <c r="G24" s="46"/>
      <c r="H24" s="46"/>
      <c r="I24" s="46">
        <v>22</v>
      </c>
      <c r="J24" s="46">
        <v>15</v>
      </c>
      <c r="K24" s="46">
        <v>1.51</v>
      </c>
      <c r="L24" s="46">
        <v>2.4</v>
      </c>
      <c r="N24" s="46"/>
      <c r="O24" s="46">
        <v>17</v>
      </c>
      <c r="P24" s="46">
        <v>23</v>
      </c>
      <c r="Q24" s="45"/>
      <c r="R24" s="46">
        <v>17</v>
      </c>
      <c r="S24" s="46">
        <v>26</v>
      </c>
      <c r="T24" s="45"/>
      <c r="U24" s="46">
        <v>17</v>
      </c>
      <c r="V24" s="46">
        <v>28</v>
      </c>
      <c r="X24" s="46"/>
      <c r="Y24" s="46">
        <v>17</v>
      </c>
      <c r="Z24" s="46">
        <v>29</v>
      </c>
      <c r="AA24" s="45"/>
      <c r="AB24" s="46">
        <v>17</v>
      </c>
      <c r="AC24" s="46">
        <v>32</v>
      </c>
      <c r="AD24" s="45"/>
      <c r="AE24" s="46">
        <v>17</v>
      </c>
      <c r="AF24" s="46">
        <v>35</v>
      </c>
    </row>
    <row r="25" spans="1:32" ht="13.5" thickBot="1">
      <c r="A25" s="24" t="s">
        <v>21</v>
      </c>
      <c r="B25" s="19" t="str">
        <f>IF($A$4="",IF($B$6&lt;5,"",IF($F$6&lt;2,"",IF($B$14="Y",VLOOKUP($B$10,$J$7:$L$52,3),VLOOKUP($B$10,$J$7:$L$52,2)))),"")</f>
        <v/>
      </c>
      <c r="D25" s="36"/>
      <c r="E25" s="12">
        <v>20</v>
      </c>
      <c r="G25" s="46"/>
      <c r="H25" s="46"/>
      <c r="I25" s="46">
        <v>23</v>
      </c>
      <c r="J25" s="46">
        <v>15</v>
      </c>
      <c r="K25" s="46">
        <v>1.51</v>
      </c>
      <c r="L25" s="46">
        <v>2.4</v>
      </c>
      <c r="N25" s="46"/>
      <c r="O25" s="46">
        <v>18</v>
      </c>
      <c r="P25" s="46">
        <v>24</v>
      </c>
      <c r="Q25" s="45"/>
      <c r="R25" s="46">
        <v>18</v>
      </c>
      <c r="S25" s="46">
        <v>26</v>
      </c>
      <c r="T25" s="45"/>
      <c r="U25" s="46">
        <v>18</v>
      </c>
      <c r="V25" s="46">
        <v>29</v>
      </c>
      <c r="X25" s="46"/>
      <c r="Y25" s="46">
        <v>18</v>
      </c>
      <c r="Z25" s="46">
        <v>29</v>
      </c>
      <c r="AA25" s="45"/>
      <c r="AB25" s="46">
        <v>18</v>
      </c>
      <c r="AC25" s="46">
        <v>33</v>
      </c>
      <c r="AD25" s="45"/>
      <c r="AE25" s="46">
        <v>18</v>
      </c>
      <c r="AF25" s="46">
        <v>36</v>
      </c>
    </row>
    <row r="26" spans="1:32">
      <c r="A26" s="26"/>
      <c r="B26" s="34"/>
      <c r="D26" s="36"/>
      <c r="E26" s="12">
        <v>21</v>
      </c>
      <c r="G26" s="57"/>
      <c r="H26" s="57"/>
      <c r="I26" s="46">
        <v>24</v>
      </c>
      <c r="J26" s="46">
        <v>15</v>
      </c>
      <c r="K26" s="46">
        <v>1.51</v>
      </c>
      <c r="L26" s="46">
        <v>2.4</v>
      </c>
      <c r="N26" s="46"/>
      <c r="O26" s="46">
        <v>19</v>
      </c>
      <c r="P26" s="46">
        <v>24</v>
      </c>
      <c r="Q26" s="45"/>
      <c r="R26" s="46">
        <v>19</v>
      </c>
      <c r="S26" s="46">
        <v>27</v>
      </c>
      <c r="T26" s="45"/>
      <c r="U26" s="46">
        <v>19</v>
      </c>
      <c r="V26" s="46">
        <v>30</v>
      </c>
      <c r="X26" s="46"/>
      <c r="Y26" s="46">
        <v>19</v>
      </c>
      <c r="Z26" s="46">
        <v>30</v>
      </c>
      <c r="AA26" s="45"/>
      <c r="AB26" s="46">
        <v>19</v>
      </c>
      <c r="AC26" s="46">
        <v>34</v>
      </c>
      <c r="AD26" s="45"/>
      <c r="AE26" s="46">
        <v>19</v>
      </c>
      <c r="AF26" s="46">
        <v>37</v>
      </c>
    </row>
    <row r="27" spans="1:32" ht="13.5" thickBot="1">
      <c r="A27" s="60" t="e">
        <f>IF($A$4="",IF($B$23="","",IF($B$23&gt;$B$25,"This H value does indicate significant heterogeneity.","This H value does not indicate significant heterogeneity.")),"")</f>
        <v>#DIV/0!</v>
      </c>
      <c r="B27" s="31"/>
      <c r="D27" s="36"/>
      <c r="E27" s="12">
        <v>22</v>
      </c>
      <c r="G27" s="57"/>
      <c r="H27" s="57"/>
      <c r="I27" s="46">
        <v>25</v>
      </c>
      <c r="J27" s="46">
        <v>15</v>
      </c>
      <c r="K27" s="46">
        <v>1.51</v>
      </c>
      <c r="L27" s="46">
        <v>2.4</v>
      </c>
      <c r="N27" s="46"/>
      <c r="O27" s="46">
        <v>20</v>
      </c>
      <c r="P27" s="46">
        <v>25</v>
      </c>
      <c r="Q27" s="45"/>
      <c r="R27" s="46">
        <v>20</v>
      </c>
      <c r="S27" s="46">
        <v>28</v>
      </c>
      <c r="T27" s="45"/>
      <c r="U27" s="46">
        <v>20</v>
      </c>
      <c r="V27" s="46">
        <v>30</v>
      </c>
      <c r="X27" s="46"/>
      <c r="Y27" s="46">
        <v>20</v>
      </c>
      <c r="Z27" s="46">
        <v>31</v>
      </c>
      <c r="AA27" s="45"/>
      <c r="AB27" s="46">
        <v>20</v>
      </c>
      <c r="AC27" s="46">
        <v>35</v>
      </c>
      <c r="AD27" s="45"/>
      <c r="AE27" s="46">
        <v>20</v>
      </c>
      <c r="AF27" s="46">
        <v>38</v>
      </c>
    </row>
    <row r="28" spans="1:32" ht="13.5" thickBot="1">
      <c r="D28" s="36"/>
      <c r="E28" s="12">
        <v>23</v>
      </c>
      <c r="G28" s="57"/>
      <c r="H28" s="57"/>
      <c r="I28" s="46">
        <v>26</v>
      </c>
      <c r="J28" s="58">
        <v>17</v>
      </c>
      <c r="K28" s="46">
        <v>1.4</v>
      </c>
      <c r="L28" s="46">
        <v>2.2000000000000002</v>
      </c>
      <c r="N28" s="46"/>
      <c r="O28" s="46">
        <v>21</v>
      </c>
      <c r="P28" s="46">
        <v>25</v>
      </c>
      <c r="Q28" s="45"/>
      <c r="R28" s="46">
        <v>21</v>
      </c>
      <c r="S28" s="46">
        <v>28</v>
      </c>
      <c r="T28" s="45"/>
      <c r="U28" s="46">
        <v>21</v>
      </c>
      <c r="V28" s="46">
        <v>31</v>
      </c>
      <c r="X28" s="46"/>
      <c r="Y28" s="46">
        <v>21</v>
      </c>
      <c r="Z28" s="46">
        <v>32</v>
      </c>
      <c r="AA28" s="45"/>
      <c r="AB28" s="46">
        <v>21</v>
      </c>
      <c r="AC28" s="46">
        <v>36</v>
      </c>
      <c r="AD28" s="45"/>
      <c r="AE28" s="46">
        <v>21</v>
      </c>
      <c r="AF28" s="46">
        <v>39</v>
      </c>
    </row>
    <row r="29" spans="1:32" ht="13.5" thickBot="1">
      <c r="A29" s="23" t="s">
        <v>26</v>
      </c>
      <c r="B29" s="40"/>
      <c r="D29" s="36"/>
      <c r="E29" s="12">
        <v>24</v>
      </c>
      <c r="G29" s="45"/>
      <c r="H29" s="45"/>
      <c r="I29" s="46">
        <v>27</v>
      </c>
      <c r="J29" s="58">
        <v>17</v>
      </c>
      <c r="K29" s="46">
        <v>1.4</v>
      </c>
      <c r="L29" s="46">
        <v>2.2000000000000002</v>
      </c>
      <c r="N29" s="46"/>
      <c r="O29" s="46">
        <v>22</v>
      </c>
      <c r="P29" s="46">
        <v>26</v>
      </c>
      <c r="Q29" s="45"/>
      <c r="R29" s="46">
        <v>22</v>
      </c>
      <c r="S29" s="46">
        <v>29</v>
      </c>
      <c r="T29" s="45"/>
      <c r="U29" s="46">
        <v>22</v>
      </c>
      <c r="V29" s="46">
        <v>32</v>
      </c>
      <c r="X29" s="46"/>
      <c r="Y29" s="46">
        <v>22</v>
      </c>
      <c r="Z29" s="46">
        <v>33</v>
      </c>
      <c r="AA29" s="45"/>
      <c r="AB29" s="46">
        <v>22</v>
      </c>
      <c r="AC29" s="46">
        <v>36</v>
      </c>
      <c r="AD29" s="45"/>
      <c r="AE29" s="46">
        <v>22</v>
      </c>
      <c r="AF29" s="46">
        <v>40</v>
      </c>
    </row>
    <row r="30" spans="1:32" ht="13.5" thickBot="1">
      <c r="A30" s="24" t="s">
        <v>8</v>
      </c>
      <c r="B30" s="15" t="str">
        <f>IF($A$4="",IF($B$6&lt;5,"",MAX($D$6:$D$105)-MIN($D$6:$D$105)),"")</f>
        <v/>
      </c>
      <c r="D30" s="36"/>
      <c r="E30" s="12">
        <v>25</v>
      </c>
      <c r="G30" s="45"/>
      <c r="H30" s="45"/>
      <c r="I30" s="46">
        <v>28</v>
      </c>
      <c r="J30" s="58">
        <v>17</v>
      </c>
      <c r="K30" s="46">
        <v>1.4</v>
      </c>
      <c r="L30" s="46">
        <v>2.2000000000000002</v>
      </c>
      <c r="N30" s="46"/>
      <c r="O30" s="46">
        <v>23</v>
      </c>
      <c r="P30" s="46">
        <v>27</v>
      </c>
      <c r="Q30" s="45"/>
      <c r="R30" s="46">
        <v>23</v>
      </c>
      <c r="S30" s="46">
        <v>30</v>
      </c>
      <c r="T30" s="45"/>
      <c r="U30" s="46">
        <v>23</v>
      </c>
      <c r="V30" s="46">
        <v>33</v>
      </c>
      <c r="X30" s="46"/>
      <c r="Y30" s="46">
        <v>23</v>
      </c>
      <c r="Z30" s="46">
        <v>33</v>
      </c>
      <c r="AA30" s="45"/>
      <c r="AB30" s="46">
        <v>23</v>
      </c>
      <c r="AC30" s="46">
        <v>37</v>
      </c>
      <c r="AD30" s="45"/>
      <c r="AE30" s="46">
        <v>23</v>
      </c>
      <c r="AF30" s="46">
        <v>41</v>
      </c>
    </row>
    <row r="31" spans="1:32" ht="13.5" thickBot="1">
      <c r="A31" s="32"/>
      <c r="B31" s="40"/>
      <c r="D31" s="36"/>
      <c r="E31" s="12">
        <v>26</v>
      </c>
      <c r="G31" s="45"/>
      <c r="H31" s="45"/>
      <c r="I31" s="46">
        <v>29</v>
      </c>
      <c r="J31" s="58">
        <v>17</v>
      </c>
      <c r="K31" s="46">
        <v>1.4</v>
      </c>
      <c r="L31" s="46">
        <v>2.2000000000000002</v>
      </c>
      <c r="N31" s="46"/>
      <c r="O31" s="46">
        <v>24</v>
      </c>
      <c r="P31" s="46">
        <v>27</v>
      </c>
      <c r="Q31" s="45"/>
      <c r="R31" s="46">
        <v>24</v>
      </c>
      <c r="S31" s="46">
        <v>30</v>
      </c>
      <c r="T31" s="45"/>
      <c r="U31" s="46">
        <v>24</v>
      </c>
      <c r="V31" s="46">
        <v>33</v>
      </c>
      <c r="X31" s="46"/>
      <c r="Y31" s="46">
        <v>24</v>
      </c>
      <c r="Z31" s="46">
        <v>34</v>
      </c>
      <c r="AA31" s="45"/>
      <c r="AB31" s="46">
        <v>24</v>
      </c>
      <c r="AC31" s="46">
        <v>38</v>
      </c>
      <c r="AD31" s="45"/>
      <c r="AE31" s="46">
        <v>24</v>
      </c>
      <c r="AF31" s="46">
        <v>42</v>
      </c>
    </row>
    <row r="32" spans="1:32" ht="13.5" thickBot="1">
      <c r="A32" s="24" t="s">
        <v>27</v>
      </c>
      <c r="B32" s="19" t="e">
        <f>IF($A$4="",IF($B$14="Y",IF($B$10&lt;10,VLOOKUP($B$16,$Y$7:$Z$145,2),IF($B$10&lt;20,VLOOKUP($B$16,$AB$7:$AC$145,2),VLOOKUP($B$16,$AE$7:$AF$145,2))),IF($B$10&lt;10,VLOOKUP($B$16,$O$7:$P$145,2),IF($B$10&lt;20,VLOOKUP($B$16,$R$7:$S$145,2),VLOOKUP($B$16,$U$7:$V$145,2)))),"")</f>
        <v>#N/A</v>
      </c>
      <c r="D32" s="36"/>
      <c r="E32" s="12">
        <v>27</v>
      </c>
      <c r="G32" s="45"/>
      <c r="H32" s="45"/>
      <c r="I32" s="46">
        <v>30</v>
      </c>
      <c r="J32" s="58">
        <v>17</v>
      </c>
      <c r="K32" s="46">
        <v>1.4</v>
      </c>
      <c r="L32" s="46">
        <v>2.2000000000000002</v>
      </c>
      <c r="N32" s="46"/>
      <c r="O32" s="46">
        <v>25</v>
      </c>
      <c r="P32" s="46">
        <v>28</v>
      </c>
      <c r="Q32" s="45"/>
      <c r="R32" s="46">
        <v>25</v>
      </c>
      <c r="S32" s="46">
        <v>31</v>
      </c>
      <c r="T32" s="45"/>
      <c r="U32" s="46">
        <v>25</v>
      </c>
      <c r="V32" s="46">
        <v>34</v>
      </c>
      <c r="X32" s="46"/>
      <c r="Y32" s="46">
        <v>25</v>
      </c>
      <c r="Z32" s="46">
        <v>35</v>
      </c>
      <c r="AA32" s="45"/>
      <c r="AB32" s="46">
        <v>25</v>
      </c>
      <c r="AC32" s="46">
        <v>39</v>
      </c>
      <c r="AD32" s="45"/>
      <c r="AE32" s="46">
        <v>25</v>
      </c>
      <c r="AF32" s="46">
        <v>42</v>
      </c>
    </row>
    <row r="33" spans="1:32">
      <c r="A33" s="33"/>
      <c r="B33" s="34"/>
      <c r="D33" s="36"/>
      <c r="E33" s="12">
        <v>28</v>
      </c>
      <c r="G33" s="45"/>
      <c r="H33" s="45"/>
      <c r="I33" s="46">
        <v>31</v>
      </c>
      <c r="J33" s="58">
        <v>17</v>
      </c>
      <c r="K33" s="46">
        <v>1.4</v>
      </c>
      <c r="L33" s="46">
        <v>2.2000000000000002</v>
      </c>
      <c r="N33" s="46"/>
      <c r="O33" s="46">
        <v>26</v>
      </c>
      <c r="P33" s="46">
        <v>28</v>
      </c>
      <c r="Q33" s="45"/>
      <c r="R33" s="46">
        <v>26</v>
      </c>
      <c r="S33" s="46">
        <v>32</v>
      </c>
      <c r="T33" s="45"/>
      <c r="U33" s="46">
        <v>26</v>
      </c>
      <c r="V33" s="46">
        <v>35</v>
      </c>
      <c r="X33" s="46"/>
      <c r="Y33" s="46">
        <v>26</v>
      </c>
      <c r="Z33" s="46">
        <v>35</v>
      </c>
      <c r="AA33" s="45"/>
      <c r="AB33" s="46">
        <v>26</v>
      </c>
      <c r="AC33" s="46">
        <v>40</v>
      </c>
      <c r="AD33" s="45"/>
      <c r="AE33" s="46">
        <v>26</v>
      </c>
      <c r="AF33" s="46">
        <v>43</v>
      </c>
    </row>
    <row r="34" spans="1:32" ht="13.5" thickBot="1">
      <c r="A34" s="60" t="e">
        <f>IF($A$4="",IF($B$32="","",IF($B$32&lt;$B$30,"This R value does indicate significant heterogeneity.","This R value does not indicate significant heterogeneity.")),"")</f>
        <v>#N/A</v>
      </c>
      <c r="B34" s="31"/>
      <c r="D34" s="36"/>
      <c r="E34" s="12">
        <v>29</v>
      </c>
      <c r="G34" s="45"/>
      <c r="H34" s="45"/>
      <c r="I34" s="46">
        <v>32</v>
      </c>
      <c r="J34" s="58">
        <v>17</v>
      </c>
      <c r="K34" s="46">
        <v>1.4</v>
      </c>
      <c r="L34" s="46">
        <v>2.2000000000000002</v>
      </c>
      <c r="N34" s="46"/>
      <c r="O34" s="46">
        <v>27</v>
      </c>
      <c r="P34" s="46">
        <v>29</v>
      </c>
      <c r="Q34" s="45"/>
      <c r="R34" s="46">
        <v>27</v>
      </c>
      <c r="S34" s="46">
        <v>32</v>
      </c>
      <c r="T34" s="45"/>
      <c r="U34" s="46">
        <v>27</v>
      </c>
      <c r="V34" s="46">
        <v>35</v>
      </c>
      <c r="X34" s="46"/>
      <c r="Y34" s="46">
        <v>27</v>
      </c>
      <c r="Z34" s="46">
        <v>36</v>
      </c>
      <c r="AA34" s="45"/>
      <c r="AB34" s="46">
        <v>27</v>
      </c>
      <c r="AC34" s="46">
        <v>40</v>
      </c>
      <c r="AD34" s="45"/>
      <c r="AE34" s="46">
        <v>27</v>
      </c>
      <c r="AF34" s="46">
        <v>44</v>
      </c>
    </row>
    <row r="35" spans="1:32">
      <c r="D35" s="36"/>
      <c r="E35" s="12">
        <v>30</v>
      </c>
      <c r="G35" s="45"/>
      <c r="H35" s="45"/>
      <c r="I35" s="46">
        <v>33</v>
      </c>
      <c r="J35" s="58">
        <v>17</v>
      </c>
      <c r="K35" s="46">
        <v>1.4</v>
      </c>
      <c r="L35" s="46">
        <v>2.2000000000000002</v>
      </c>
      <c r="N35" s="46"/>
      <c r="O35" s="46">
        <v>28</v>
      </c>
      <c r="P35" s="46">
        <v>29</v>
      </c>
      <c r="Q35" s="45"/>
      <c r="R35" s="46">
        <v>28</v>
      </c>
      <c r="S35" s="46">
        <v>33</v>
      </c>
      <c r="T35" s="45"/>
      <c r="U35" s="46">
        <v>28</v>
      </c>
      <c r="V35" s="46">
        <v>36</v>
      </c>
      <c r="X35" s="46"/>
      <c r="Y35" s="46">
        <v>28</v>
      </c>
      <c r="Z35" s="46">
        <v>37</v>
      </c>
      <c r="AA35" s="45"/>
      <c r="AB35" s="46">
        <v>28</v>
      </c>
      <c r="AC35" s="46">
        <v>41</v>
      </c>
      <c r="AD35" s="45"/>
      <c r="AE35" s="46">
        <v>28</v>
      </c>
      <c r="AF35" s="46">
        <v>45</v>
      </c>
    </row>
    <row r="36" spans="1:32" ht="13.5" thickBot="1">
      <c r="D36" s="36"/>
      <c r="E36" s="12">
        <v>31</v>
      </c>
      <c r="G36" s="45"/>
      <c r="H36" s="45"/>
      <c r="I36" s="46">
        <v>34</v>
      </c>
      <c r="J36" s="58">
        <v>17</v>
      </c>
      <c r="K36" s="46">
        <v>1.4</v>
      </c>
      <c r="L36" s="46">
        <v>2.2000000000000002</v>
      </c>
      <c r="N36" s="46"/>
      <c r="O36" s="46">
        <v>29</v>
      </c>
      <c r="P36" s="46">
        <v>30</v>
      </c>
      <c r="Q36" s="45"/>
      <c r="R36" s="46">
        <v>29</v>
      </c>
      <c r="S36" s="46">
        <v>33</v>
      </c>
      <c r="T36" s="45"/>
      <c r="U36" s="46">
        <v>29</v>
      </c>
      <c r="V36" s="46">
        <v>37</v>
      </c>
      <c r="X36" s="46"/>
      <c r="Y36" s="46">
        <v>29</v>
      </c>
      <c r="Z36" s="46">
        <v>37</v>
      </c>
      <c r="AA36" s="45"/>
      <c r="AB36" s="46">
        <v>29</v>
      </c>
      <c r="AC36" s="46">
        <v>42</v>
      </c>
      <c r="AD36" s="45"/>
      <c r="AE36" s="46">
        <v>29</v>
      </c>
      <c r="AF36" s="46">
        <v>46</v>
      </c>
    </row>
    <row r="37" spans="1:32" ht="13.5" thickBot="1">
      <c r="A37" s="17" t="s">
        <v>0</v>
      </c>
      <c r="D37" s="36"/>
      <c r="E37" s="12">
        <v>32</v>
      </c>
      <c r="G37" s="45"/>
      <c r="H37" s="45"/>
      <c r="I37" s="46">
        <v>35</v>
      </c>
      <c r="J37" s="58">
        <v>17</v>
      </c>
      <c r="K37" s="46">
        <v>1.4</v>
      </c>
      <c r="L37" s="46">
        <v>2.2000000000000002</v>
      </c>
      <c r="N37" s="46"/>
      <c r="O37" s="46">
        <v>30</v>
      </c>
      <c r="P37" s="46">
        <v>30</v>
      </c>
      <c r="Q37" s="45"/>
      <c r="R37" s="46">
        <v>30</v>
      </c>
      <c r="S37" s="46">
        <v>34</v>
      </c>
      <c r="T37" s="45"/>
      <c r="U37" s="46">
        <v>30</v>
      </c>
      <c r="V37" s="46">
        <v>37</v>
      </c>
      <c r="X37" s="46"/>
      <c r="Y37" s="46">
        <v>30</v>
      </c>
      <c r="Z37" s="46">
        <v>38</v>
      </c>
      <c r="AA37" s="45"/>
      <c r="AB37" s="46">
        <v>30</v>
      </c>
      <c r="AC37" s="46">
        <v>42</v>
      </c>
      <c r="AD37" s="45"/>
      <c r="AE37" s="46">
        <v>30</v>
      </c>
      <c r="AF37" s="46">
        <v>46</v>
      </c>
    </row>
    <row r="38" spans="1:32">
      <c r="D38" s="36"/>
      <c r="E38" s="12">
        <v>33</v>
      </c>
      <c r="G38" s="45"/>
      <c r="H38" s="45"/>
      <c r="I38" s="46">
        <v>36</v>
      </c>
      <c r="J38" s="58">
        <v>18</v>
      </c>
      <c r="K38" s="46">
        <v>1.36</v>
      </c>
      <c r="L38" s="46">
        <v>2.13</v>
      </c>
      <c r="N38" s="46"/>
      <c r="O38" s="46">
        <v>31</v>
      </c>
      <c r="P38" s="46">
        <v>31</v>
      </c>
      <c r="Q38" s="45"/>
      <c r="R38" s="46">
        <v>31</v>
      </c>
      <c r="S38" s="46">
        <v>34</v>
      </c>
      <c r="T38" s="45"/>
      <c r="U38" s="46">
        <v>31</v>
      </c>
      <c r="V38" s="46">
        <v>38</v>
      </c>
      <c r="X38" s="46"/>
      <c r="Y38" s="46">
        <v>31</v>
      </c>
      <c r="Z38" s="46">
        <v>38</v>
      </c>
      <c r="AA38" s="45"/>
      <c r="AB38" s="46">
        <v>31</v>
      </c>
      <c r="AC38" s="46">
        <v>43</v>
      </c>
      <c r="AD38" s="45"/>
      <c r="AE38" s="46">
        <v>31</v>
      </c>
      <c r="AF38" s="46">
        <v>47</v>
      </c>
    </row>
    <row r="39" spans="1:32">
      <c r="D39" s="36"/>
      <c r="E39" s="12">
        <v>34</v>
      </c>
      <c r="G39" s="45"/>
      <c r="H39" s="45"/>
      <c r="I39" s="46">
        <v>37</v>
      </c>
      <c r="J39" s="58">
        <v>18</v>
      </c>
      <c r="K39" s="46">
        <v>1.36</v>
      </c>
      <c r="L39" s="46">
        <v>2.13</v>
      </c>
      <c r="N39" s="46"/>
      <c r="O39" s="46">
        <v>32</v>
      </c>
      <c r="P39" s="46">
        <v>31</v>
      </c>
      <c r="Q39" s="45"/>
      <c r="R39" s="46">
        <v>32</v>
      </c>
      <c r="S39" s="46">
        <v>35</v>
      </c>
      <c r="T39" s="45"/>
      <c r="U39" s="46">
        <v>32</v>
      </c>
      <c r="V39" s="46">
        <v>38</v>
      </c>
      <c r="X39" s="46"/>
      <c r="Y39" s="46">
        <v>32</v>
      </c>
      <c r="Z39" s="46">
        <v>39</v>
      </c>
      <c r="AA39" s="45"/>
      <c r="AB39" s="46">
        <v>32</v>
      </c>
      <c r="AC39" s="46">
        <v>44</v>
      </c>
      <c r="AD39" s="45"/>
      <c r="AE39" s="46">
        <v>32</v>
      </c>
      <c r="AF39" s="46">
        <v>48</v>
      </c>
    </row>
    <row r="40" spans="1:32">
      <c r="D40" s="36"/>
      <c r="E40" s="12">
        <v>35</v>
      </c>
      <c r="G40" s="45"/>
      <c r="H40" s="45"/>
      <c r="I40" s="46">
        <v>38</v>
      </c>
      <c r="J40" s="58">
        <v>18</v>
      </c>
      <c r="K40" s="46">
        <v>1.36</v>
      </c>
      <c r="L40" s="46">
        <v>2.13</v>
      </c>
      <c r="N40" s="46"/>
      <c r="O40" s="46">
        <v>33</v>
      </c>
      <c r="P40" s="46">
        <v>32</v>
      </c>
      <c r="Q40" s="45"/>
      <c r="R40" s="46">
        <v>33</v>
      </c>
      <c r="S40" s="46">
        <v>36</v>
      </c>
      <c r="T40" s="45"/>
      <c r="U40" s="46">
        <v>33</v>
      </c>
      <c r="V40" s="46">
        <v>39</v>
      </c>
      <c r="X40" s="46"/>
      <c r="Y40" s="46">
        <v>33</v>
      </c>
      <c r="Z40" s="46">
        <v>40</v>
      </c>
      <c r="AA40" s="45"/>
      <c r="AB40" s="46">
        <v>33</v>
      </c>
      <c r="AC40" s="46">
        <v>44</v>
      </c>
      <c r="AD40" s="45"/>
      <c r="AE40" s="46">
        <v>33</v>
      </c>
      <c r="AF40" s="46">
        <v>49</v>
      </c>
    </row>
    <row r="41" spans="1:32">
      <c r="D41" s="36"/>
      <c r="E41" s="12">
        <v>36</v>
      </c>
      <c r="G41" s="45"/>
      <c r="H41" s="45"/>
      <c r="I41" s="46">
        <v>39</v>
      </c>
      <c r="J41" s="58">
        <v>18</v>
      </c>
      <c r="K41" s="46">
        <v>1.36</v>
      </c>
      <c r="L41" s="46">
        <v>2.13</v>
      </c>
      <c r="N41" s="46"/>
      <c r="O41" s="46">
        <v>34</v>
      </c>
      <c r="P41" s="46">
        <v>32</v>
      </c>
      <c r="Q41" s="45"/>
      <c r="R41" s="46">
        <v>34</v>
      </c>
      <c r="S41" s="46">
        <v>36</v>
      </c>
      <c r="T41" s="45"/>
      <c r="U41" s="46">
        <v>34</v>
      </c>
      <c r="V41" s="46">
        <v>39</v>
      </c>
      <c r="X41" s="46"/>
      <c r="Y41" s="46">
        <v>34</v>
      </c>
      <c r="Z41" s="46">
        <v>40</v>
      </c>
      <c r="AA41" s="45"/>
      <c r="AB41" s="46">
        <v>34</v>
      </c>
      <c r="AC41" s="46">
        <v>45</v>
      </c>
      <c r="AD41" s="45"/>
      <c r="AE41" s="46">
        <v>34</v>
      </c>
      <c r="AF41" s="46">
        <v>49</v>
      </c>
    </row>
    <row r="42" spans="1:32">
      <c r="D42" s="36"/>
      <c r="E42" s="12">
        <v>37</v>
      </c>
      <c r="G42" s="45"/>
      <c r="H42" s="45"/>
      <c r="I42" s="46">
        <v>40</v>
      </c>
      <c r="J42" s="58">
        <v>18</v>
      </c>
      <c r="K42" s="46">
        <v>1.36</v>
      </c>
      <c r="L42" s="46">
        <v>2.13</v>
      </c>
      <c r="N42" s="46"/>
      <c r="O42" s="46">
        <v>35</v>
      </c>
      <c r="P42" s="46">
        <v>33</v>
      </c>
      <c r="Q42" s="45"/>
      <c r="R42" s="46">
        <v>35</v>
      </c>
      <c r="S42" s="46">
        <v>37</v>
      </c>
      <c r="T42" s="45"/>
      <c r="U42" s="46">
        <v>35</v>
      </c>
      <c r="V42" s="46">
        <v>40</v>
      </c>
      <c r="X42" s="46"/>
      <c r="Y42" s="46">
        <v>35</v>
      </c>
      <c r="Z42" s="46">
        <v>41</v>
      </c>
      <c r="AA42" s="45"/>
      <c r="AB42" s="46">
        <v>35</v>
      </c>
      <c r="AC42" s="46">
        <v>46</v>
      </c>
      <c r="AD42" s="45"/>
      <c r="AE42" s="46">
        <v>35</v>
      </c>
      <c r="AF42" s="46">
        <v>50</v>
      </c>
    </row>
    <row r="43" spans="1:32">
      <c r="D43" s="36"/>
      <c r="E43" s="12">
        <v>38</v>
      </c>
      <c r="G43" s="45"/>
      <c r="H43" s="45"/>
      <c r="I43" s="46">
        <v>41</v>
      </c>
      <c r="J43" s="58">
        <v>18</v>
      </c>
      <c r="K43" s="46">
        <v>1.36</v>
      </c>
      <c r="L43" s="46">
        <v>2.13</v>
      </c>
      <c r="N43" s="46"/>
      <c r="O43" s="46">
        <v>36</v>
      </c>
      <c r="P43" s="46">
        <v>33</v>
      </c>
      <c r="Q43" s="45"/>
      <c r="R43" s="46">
        <v>36</v>
      </c>
      <c r="S43" s="46">
        <v>37</v>
      </c>
      <c r="T43" s="45"/>
      <c r="U43" s="46">
        <v>36</v>
      </c>
      <c r="V43" s="46">
        <v>41</v>
      </c>
      <c r="X43" s="46"/>
      <c r="Y43" s="46">
        <v>36</v>
      </c>
      <c r="Z43" s="46">
        <v>41</v>
      </c>
      <c r="AA43" s="45"/>
      <c r="AB43" s="46">
        <v>36</v>
      </c>
      <c r="AC43" s="46">
        <v>46</v>
      </c>
      <c r="AD43" s="45"/>
      <c r="AE43" s="46">
        <v>36</v>
      </c>
      <c r="AF43" s="46">
        <v>51</v>
      </c>
    </row>
    <row r="44" spans="1:32">
      <c r="D44" s="36"/>
      <c r="E44" s="12">
        <v>39</v>
      </c>
      <c r="G44" s="45"/>
      <c r="H44" s="45"/>
      <c r="I44" s="46">
        <v>42</v>
      </c>
      <c r="J44" s="58">
        <v>18</v>
      </c>
      <c r="K44" s="46">
        <v>1.36</v>
      </c>
      <c r="L44" s="46">
        <v>2.13</v>
      </c>
      <c r="N44" s="46"/>
      <c r="O44" s="46">
        <v>37</v>
      </c>
      <c r="P44" s="46">
        <v>34</v>
      </c>
      <c r="Q44" s="45"/>
      <c r="R44" s="46">
        <v>37</v>
      </c>
      <c r="S44" s="46">
        <v>38</v>
      </c>
      <c r="T44" s="45"/>
      <c r="U44" s="46">
        <v>37</v>
      </c>
      <c r="V44" s="46">
        <v>41</v>
      </c>
      <c r="X44" s="46"/>
      <c r="Y44" s="46">
        <v>37</v>
      </c>
      <c r="Z44" s="46">
        <v>42</v>
      </c>
      <c r="AA44" s="45"/>
      <c r="AB44" s="46">
        <v>37</v>
      </c>
      <c r="AC44" s="46">
        <v>47</v>
      </c>
      <c r="AD44" s="45"/>
      <c r="AE44" s="46">
        <v>37</v>
      </c>
      <c r="AF44" s="46">
        <v>51</v>
      </c>
    </row>
    <row r="45" spans="1:32">
      <c r="D45" s="36"/>
      <c r="E45" s="12">
        <v>40</v>
      </c>
      <c r="G45" s="45"/>
      <c r="H45" s="45"/>
      <c r="I45" s="46">
        <v>43</v>
      </c>
      <c r="J45" s="58">
        <v>18</v>
      </c>
      <c r="K45" s="46">
        <v>1.36</v>
      </c>
      <c r="L45" s="46">
        <v>2.13</v>
      </c>
      <c r="N45" s="46"/>
      <c r="O45" s="46">
        <v>38</v>
      </c>
      <c r="P45" s="46">
        <v>34</v>
      </c>
      <c r="Q45" s="45"/>
      <c r="R45" s="46">
        <v>38</v>
      </c>
      <c r="S45" s="46">
        <v>38</v>
      </c>
      <c r="T45" s="45"/>
      <c r="U45" s="46">
        <v>38</v>
      </c>
      <c r="V45" s="46">
        <v>42</v>
      </c>
      <c r="X45" s="46"/>
      <c r="Y45" s="46">
        <v>38</v>
      </c>
      <c r="Z45" s="46">
        <v>43</v>
      </c>
      <c r="AA45" s="45"/>
      <c r="AB45" s="46">
        <v>38</v>
      </c>
      <c r="AC45" s="46">
        <v>48</v>
      </c>
      <c r="AD45" s="45"/>
      <c r="AE45" s="46">
        <v>38</v>
      </c>
      <c r="AF45" s="46">
        <v>52</v>
      </c>
    </row>
    <row r="46" spans="1:32">
      <c r="D46" s="36"/>
      <c r="E46" s="12">
        <v>41</v>
      </c>
      <c r="G46" s="45"/>
      <c r="H46" s="45"/>
      <c r="I46" s="46">
        <v>44</v>
      </c>
      <c r="J46" s="58">
        <v>18</v>
      </c>
      <c r="K46" s="46">
        <v>1.36</v>
      </c>
      <c r="L46" s="46">
        <v>2.13</v>
      </c>
      <c r="N46" s="46"/>
      <c r="O46" s="46">
        <v>39</v>
      </c>
      <c r="P46" s="46">
        <v>34</v>
      </c>
      <c r="Q46" s="45"/>
      <c r="R46" s="46">
        <v>39</v>
      </c>
      <c r="S46" s="46">
        <v>39</v>
      </c>
      <c r="T46" s="45"/>
      <c r="U46" s="46">
        <v>39</v>
      </c>
      <c r="V46" s="46">
        <v>42</v>
      </c>
      <c r="X46" s="46"/>
      <c r="Y46" s="46">
        <v>39</v>
      </c>
      <c r="Z46" s="46">
        <v>43</v>
      </c>
      <c r="AA46" s="45"/>
      <c r="AB46" s="46">
        <v>39</v>
      </c>
      <c r="AC46" s="46">
        <v>48</v>
      </c>
      <c r="AD46" s="45"/>
      <c r="AE46" s="46">
        <v>39</v>
      </c>
      <c r="AF46" s="46">
        <v>53</v>
      </c>
    </row>
    <row r="47" spans="1:32">
      <c r="D47" s="36"/>
      <c r="E47" s="12">
        <v>42</v>
      </c>
      <c r="G47" s="45"/>
      <c r="H47" s="45"/>
      <c r="I47" s="46">
        <v>45</v>
      </c>
      <c r="J47" s="58">
        <v>18</v>
      </c>
      <c r="K47" s="46">
        <v>1.36</v>
      </c>
      <c r="L47" s="46">
        <v>2.13</v>
      </c>
      <c r="N47" s="46"/>
      <c r="O47" s="46">
        <v>40</v>
      </c>
      <c r="P47" s="46">
        <v>35</v>
      </c>
      <c r="Q47" s="45"/>
      <c r="R47" s="46">
        <v>40</v>
      </c>
      <c r="S47" s="46">
        <v>39</v>
      </c>
      <c r="T47" s="45"/>
      <c r="U47" s="46">
        <v>40</v>
      </c>
      <c r="V47" s="46">
        <v>43</v>
      </c>
      <c r="X47" s="46"/>
      <c r="Y47" s="46">
        <v>40</v>
      </c>
      <c r="Z47" s="46">
        <v>44</v>
      </c>
      <c r="AA47" s="45"/>
      <c r="AB47" s="46">
        <v>40</v>
      </c>
      <c r="AC47" s="46">
        <v>49</v>
      </c>
      <c r="AD47" s="45"/>
      <c r="AE47" s="46">
        <v>40</v>
      </c>
      <c r="AF47" s="46">
        <v>54</v>
      </c>
    </row>
    <row r="48" spans="1:32">
      <c r="D48" s="36"/>
      <c r="E48" s="12">
        <v>43</v>
      </c>
      <c r="G48" s="45"/>
      <c r="H48" s="45"/>
      <c r="I48" s="46">
        <v>46</v>
      </c>
      <c r="J48" s="58">
        <v>18</v>
      </c>
      <c r="K48" s="46">
        <v>1.36</v>
      </c>
      <c r="L48" s="46">
        <v>2.13</v>
      </c>
      <c r="N48" s="46"/>
      <c r="O48" s="46">
        <v>41</v>
      </c>
      <c r="P48" s="46">
        <v>35</v>
      </c>
      <c r="Q48" s="45"/>
      <c r="R48" s="46">
        <v>41</v>
      </c>
      <c r="S48" s="46">
        <v>40</v>
      </c>
      <c r="T48" s="45"/>
      <c r="U48" s="46">
        <v>41</v>
      </c>
      <c r="V48" s="46">
        <v>43</v>
      </c>
      <c r="X48" s="46"/>
      <c r="Y48" s="46">
        <v>41</v>
      </c>
      <c r="Z48" s="46">
        <v>44</v>
      </c>
      <c r="AA48" s="45"/>
      <c r="AB48" s="46">
        <v>41</v>
      </c>
      <c r="AC48" s="46">
        <v>50</v>
      </c>
      <c r="AD48" s="45"/>
      <c r="AE48" s="46">
        <v>41</v>
      </c>
      <c r="AF48" s="46">
        <v>54</v>
      </c>
    </row>
    <row r="49" spans="4:32">
      <c r="D49" s="36"/>
      <c r="E49" s="12">
        <v>44</v>
      </c>
      <c r="G49" s="45"/>
      <c r="H49" s="45"/>
      <c r="I49" s="46">
        <v>47</v>
      </c>
      <c r="J49" s="58">
        <v>18</v>
      </c>
      <c r="K49" s="46">
        <v>1.36</v>
      </c>
      <c r="L49" s="46">
        <v>2.13</v>
      </c>
      <c r="N49" s="46"/>
      <c r="O49" s="46">
        <v>42</v>
      </c>
      <c r="P49" s="46">
        <v>36</v>
      </c>
      <c r="Q49" s="45"/>
      <c r="R49" s="46">
        <v>42</v>
      </c>
      <c r="S49" s="46">
        <v>40</v>
      </c>
      <c r="T49" s="45"/>
      <c r="U49" s="46">
        <v>42</v>
      </c>
      <c r="V49" s="46">
        <v>44</v>
      </c>
      <c r="X49" s="46"/>
      <c r="Y49" s="46">
        <v>42</v>
      </c>
      <c r="Z49" s="46">
        <v>45</v>
      </c>
      <c r="AA49" s="45"/>
      <c r="AB49" s="46">
        <v>42</v>
      </c>
      <c r="AC49" s="46">
        <v>50</v>
      </c>
      <c r="AD49" s="45"/>
      <c r="AE49" s="46">
        <v>42</v>
      </c>
      <c r="AF49" s="46">
        <v>55</v>
      </c>
    </row>
    <row r="50" spans="4:32">
      <c r="D50" s="36"/>
      <c r="E50" s="12">
        <v>45</v>
      </c>
      <c r="G50" s="45"/>
      <c r="H50" s="45"/>
      <c r="I50" s="46">
        <v>48</v>
      </c>
      <c r="J50" s="58">
        <v>18</v>
      </c>
      <c r="K50" s="46">
        <v>1.36</v>
      </c>
      <c r="L50" s="46">
        <v>2.13</v>
      </c>
      <c r="N50" s="46"/>
      <c r="O50" s="46">
        <v>43</v>
      </c>
      <c r="P50" s="46">
        <v>36</v>
      </c>
      <c r="Q50" s="45"/>
      <c r="R50" s="46">
        <v>43</v>
      </c>
      <c r="S50" s="46">
        <v>41</v>
      </c>
      <c r="T50" s="45"/>
      <c r="U50" s="46">
        <v>43</v>
      </c>
      <c r="V50" s="46">
        <v>44</v>
      </c>
      <c r="X50" s="46"/>
      <c r="Y50" s="46">
        <v>43</v>
      </c>
      <c r="Z50" s="46">
        <v>45</v>
      </c>
      <c r="AA50" s="45"/>
      <c r="AB50" s="46">
        <v>43</v>
      </c>
      <c r="AC50" s="46">
        <v>51</v>
      </c>
      <c r="AD50" s="45"/>
      <c r="AE50" s="46">
        <v>43</v>
      </c>
      <c r="AF50" s="46">
        <v>55</v>
      </c>
    </row>
    <row r="51" spans="4:32">
      <c r="D51" s="36"/>
      <c r="E51" s="12">
        <v>46</v>
      </c>
      <c r="G51" s="45"/>
      <c r="H51" s="45"/>
      <c r="I51" s="46">
        <v>49</v>
      </c>
      <c r="J51" s="58">
        <v>18</v>
      </c>
      <c r="K51" s="46">
        <v>1.36</v>
      </c>
      <c r="L51" s="46">
        <v>2.13</v>
      </c>
      <c r="N51" s="46"/>
      <c r="O51" s="46">
        <v>44</v>
      </c>
      <c r="P51" s="46">
        <v>37</v>
      </c>
      <c r="Q51" s="45"/>
      <c r="R51" s="46">
        <v>44</v>
      </c>
      <c r="S51" s="46">
        <v>41</v>
      </c>
      <c r="T51" s="45"/>
      <c r="U51" s="46">
        <v>44</v>
      </c>
      <c r="V51" s="46">
        <v>45</v>
      </c>
      <c r="X51" s="46"/>
      <c r="Y51" s="46">
        <v>44</v>
      </c>
      <c r="Z51" s="46">
        <v>46</v>
      </c>
      <c r="AA51" s="45"/>
      <c r="AB51" s="46">
        <v>44</v>
      </c>
      <c r="AC51" s="46">
        <v>51</v>
      </c>
      <c r="AD51" s="45"/>
      <c r="AE51" s="46">
        <v>44</v>
      </c>
      <c r="AF51" s="46">
        <v>56</v>
      </c>
    </row>
    <row r="52" spans="4:32">
      <c r="D52" s="36"/>
      <c r="E52" s="12">
        <v>47</v>
      </c>
      <c r="G52" s="45"/>
      <c r="H52" s="45"/>
      <c r="I52" s="46">
        <v>50</v>
      </c>
      <c r="J52" s="58">
        <v>20</v>
      </c>
      <c r="K52" s="46">
        <v>1.26</v>
      </c>
      <c r="L52" s="46">
        <v>2</v>
      </c>
      <c r="N52" s="46"/>
      <c r="O52" s="46">
        <v>45</v>
      </c>
      <c r="P52" s="46">
        <v>37</v>
      </c>
      <c r="Q52" s="45"/>
      <c r="R52" s="46">
        <v>45</v>
      </c>
      <c r="S52" s="46">
        <v>41</v>
      </c>
      <c r="T52" s="45"/>
      <c r="U52" s="46">
        <v>45</v>
      </c>
      <c r="V52" s="46">
        <v>45</v>
      </c>
      <c r="X52" s="46"/>
      <c r="Y52" s="46">
        <v>45</v>
      </c>
      <c r="Z52" s="46">
        <v>46</v>
      </c>
      <c r="AA52" s="45"/>
      <c r="AB52" s="46">
        <v>45</v>
      </c>
      <c r="AC52" s="46">
        <v>52</v>
      </c>
      <c r="AD52" s="45"/>
      <c r="AE52" s="46">
        <v>45</v>
      </c>
      <c r="AF52" s="46">
        <v>57</v>
      </c>
    </row>
    <row r="53" spans="4:32">
      <c r="D53" s="36"/>
      <c r="E53" s="12">
        <v>48</v>
      </c>
      <c r="N53" s="46"/>
      <c r="O53" s="46">
        <v>46</v>
      </c>
      <c r="P53" s="46">
        <v>37</v>
      </c>
      <c r="Q53" s="45"/>
      <c r="R53" s="46">
        <v>46</v>
      </c>
      <c r="S53" s="46">
        <v>42</v>
      </c>
      <c r="T53" s="45"/>
      <c r="U53" s="46">
        <v>46</v>
      </c>
      <c r="V53" s="46">
        <v>46</v>
      </c>
      <c r="X53" s="46"/>
      <c r="Y53" s="46">
        <v>46</v>
      </c>
      <c r="Z53" s="46">
        <v>47</v>
      </c>
      <c r="AA53" s="45"/>
      <c r="AB53" s="46">
        <v>46</v>
      </c>
      <c r="AC53" s="46">
        <v>52</v>
      </c>
      <c r="AD53" s="45"/>
      <c r="AE53" s="46">
        <v>46</v>
      </c>
      <c r="AF53" s="46">
        <v>57</v>
      </c>
    </row>
    <row r="54" spans="4:32">
      <c r="D54" s="36"/>
      <c r="E54" s="12">
        <v>49</v>
      </c>
      <c r="N54" s="46"/>
      <c r="O54" s="46">
        <v>47</v>
      </c>
      <c r="P54" s="46">
        <v>38</v>
      </c>
      <c r="Q54" s="45"/>
      <c r="R54" s="46">
        <v>47</v>
      </c>
      <c r="S54" s="46">
        <v>42</v>
      </c>
      <c r="T54" s="45"/>
      <c r="U54" s="46">
        <v>47</v>
      </c>
      <c r="V54" s="46">
        <v>46</v>
      </c>
      <c r="X54" s="46"/>
      <c r="Y54" s="46">
        <v>47</v>
      </c>
      <c r="Z54" s="46">
        <v>47</v>
      </c>
      <c r="AA54" s="45"/>
      <c r="AB54" s="46">
        <v>47</v>
      </c>
      <c r="AC54" s="46">
        <v>53</v>
      </c>
      <c r="AD54" s="45"/>
      <c r="AE54" s="46">
        <v>47</v>
      </c>
      <c r="AF54" s="46">
        <v>58</v>
      </c>
    </row>
    <row r="55" spans="4:32">
      <c r="D55" s="36"/>
      <c r="E55" s="12">
        <v>50</v>
      </c>
      <c r="N55" s="46"/>
      <c r="O55" s="46">
        <v>48</v>
      </c>
      <c r="P55" s="46">
        <v>38</v>
      </c>
      <c r="Q55" s="45"/>
      <c r="R55" s="46">
        <v>48</v>
      </c>
      <c r="S55" s="46">
        <v>43</v>
      </c>
      <c r="T55" s="45"/>
      <c r="U55" s="46">
        <v>48</v>
      </c>
      <c r="V55" s="46">
        <v>47</v>
      </c>
      <c r="X55" s="46"/>
      <c r="Y55" s="46">
        <v>48</v>
      </c>
      <c r="Z55" s="46">
        <v>48</v>
      </c>
      <c r="AA55" s="45"/>
      <c r="AB55" s="46">
        <v>48</v>
      </c>
      <c r="AC55" s="46">
        <v>54</v>
      </c>
      <c r="AD55" s="45"/>
      <c r="AE55" s="46">
        <v>48</v>
      </c>
      <c r="AF55" s="46">
        <v>59</v>
      </c>
    </row>
    <row r="56" spans="4:32">
      <c r="D56" s="36"/>
      <c r="E56" s="12">
        <v>51</v>
      </c>
      <c r="N56" s="46"/>
      <c r="O56" s="46">
        <v>49</v>
      </c>
      <c r="P56" s="46">
        <v>39</v>
      </c>
      <c r="Q56" s="45"/>
      <c r="R56" s="46">
        <v>49</v>
      </c>
      <c r="S56" s="46">
        <v>43</v>
      </c>
      <c r="T56" s="45"/>
      <c r="U56" s="46">
        <v>49</v>
      </c>
      <c r="V56" s="46">
        <v>47</v>
      </c>
      <c r="X56" s="46"/>
      <c r="Y56" s="46">
        <v>49</v>
      </c>
      <c r="Z56" s="46">
        <v>48</v>
      </c>
      <c r="AA56" s="45"/>
      <c r="AB56" s="46">
        <v>49</v>
      </c>
      <c r="AC56" s="46">
        <v>54</v>
      </c>
      <c r="AD56" s="45"/>
      <c r="AE56" s="46">
        <v>49</v>
      </c>
      <c r="AF56" s="46">
        <v>59</v>
      </c>
    </row>
    <row r="57" spans="4:32">
      <c r="D57" s="36"/>
      <c r="E57" s="12">
        <v>52</v>
      </c>
      <c r="N57" s="46"/>
      <c r="O57" s="46">
        <v>50</v>
      </c>
      <c r="P57" s="46">
        <v>39</v>
      </c>
      <c r="Q57" s="45"/>
      <c r="R57" s="46">
        <v>50</v>
      </c>
      <c r="S57" s="46">
        <v>44</v>
      </c>
      <c r="T57" s="45"/>
      <c r="U57" s="46">
        <v>50</v>
      </c>
      <c r="V57" s="46">
        <v>48</v>
      </c>
      <c r="X57" s="46"/>
      <c r="Y57" s="46">
        <v>50</v>
      </c>
      <c r="Z57" s="46">
        <v>49</v>
      </c>
      <c r="AA57" s="45"/>
      <c r="AB57" s="46">
        <v>50</v>
      </c>
      <c r="AC57" s="46">
        <v>55</v>
      </c>
      <c r="AD57" s="45"/>
      <c r="AE57" s="46">
        <v>50</v>
      </c>
      <c r="AF57" s="46">
        <v>60</v>
      </c>
    </row>
    <row r="58" spans="4:32">
      <c r="D58" s="36"/>
      <c r="E58" s="12">
        <v>53</v>
      </c>
      <c r="N58" s="46"/>
      <c r="O58" s="46">
        <v>51</v>
      </c>
      <c r="P58" s="46">
        <v>39</v>
      </c>
      <c r="Q58" s="45"/>
      <c r="R58" s="46">
        <v>51</v>
      </c>
      <c r="S58" s="46">
        <v>44</v>
      </c>
      <c r="T58" s="45"/>
      <c r="U58" s="46">
        <v>51</v>
      </c>
      <c r="V58" s="46">
        <v>48</v>
      </c>
      <c r="X58" s="46"/>
      <c r="Y58" s="46">
        <v>51</v>
      </c>
      <c r="Z58" s="46">
        <v>49</v>
      </c>
      <c r="AA58" s="45"/>
      <c r="AB58" s="46">
        <v>51</v>
      </c>
      <c r="AC58" s="46">
        <v>55</v>
      </c>
      <c r="AD58" s="45"/>
      <c r="AE58" s="46">
        <v>51</v>
      </c>
      <c r="AF58" s="46">
        <v>60</v>
      </c>
    </row>
    <row r="59" spans="4:32">
      <c r="D59" s="36"/>
      <c r="E59" s="12">
        <v>54</v>
      </c>
      <c r="N59" s="46"/>
      <c r="O59" s="46">
        <v>52</v>
      </c>
      <c r="P59" s="46">
        <v>40</v>
      </c>
      <c r="Q59" s="45"/>
      <c r="R59" s="46">
        <v>52</v>
      </c>
      <c r="S59" s="46">
        <v>45</v>
      </c>
      <c r="T59" s="45"/>
      <c r="U59" s="46">
        <v>52</v>
      </c>
      <c r="V59" s="46">
        <v>49</v>
      </c>
      <c r="X59" s="46"/>
      <c r="Y59" s="46">
        <v>52</v>
      </c>
      <c r="Z59" s="46">
        <v>50</v>
      </c>
      <c r="AA59" s="45"/>
      <c r="AB59" s="46">
        <v>52</v>
      </c>
      <c r="AC59" s="46">
        <v>56</v>
      </c>
      <c r="AD59" s="45"/>
      <c r="AE59" s="46">
        <v>52</v>
      </c>
      <c r="AF59" s="46">
        <v>61</v>
      </c>
    </row>
    <row r="60" spans="4:32">
      <c r="D60" s="36"/>
      <c r="E60" s="12">
        <v>55</v>
      </c>
      <c r="N60" s="46"/>
      <c r="O60" s="46">
        <v>53</v>
      </c>
      <c r="P60" s="46">
        <v>40</v>
      </c>
      <c r="Q60" s="45"/>
      <c r="R60" s="46">
        <v>53</v>
      </c>
      <c r="S60" s="46">
        <v>45</v>
      </c>
      <c r="T60" s="45"/>
      <c r="U60" s="46">
        <v>53</v>
      </c>
      <c r="V60" s="46">
        <v>49</v>
      </c>
      <c r="X60" s="46"/>
      <c r="Y60" s="46">
        <v>53</v>
      </c>
      <c r="Z60" s="46">
        <v>50</v>
      </c>
      <c r="AA60" s="45"/>
      <c r="AB60" s="46">
        <v>53</v>
      </c>
      <c r="AC60" s="46">
        <v>56</v>
      </c>
      <c r="AD60" s="45"/>
      <c r="AE60" s="46">
        <v>53</v>
      </c>
      <c r="AF60" s="46">
        <v>62</v>
      </c>
    </row>
    <row r="61" spans="4:32">
      <c r="D61" s="36"/>
      <c r="E61" s="12">
        <v>56</v>
      </c>
      <c r="N61" s="46"/>
      <c r="O61" s="46">
        <v>54</v>
      </c>
      <c r="P61" s="46">
        <v>40</v>
      </c>
      <c r="Q61" s="45"/>
      <c r="R61" s="46">
        <v>54</v>
      </c>
      <c r="S61" s="46">
        <v>45</v>
      </c>
      <c r="T61" s="45"/>
      <c r="U61" s="46">
        <v>54</v>
      </c>
      <c r="V61" s="46">
        <v>50</v>
      </c>
      <c r="X61" s="46"/>
      <c r="Y61" s="46">
        <v>54</v>
      </c>
      <c r="Z61" s="46">
        <v>51</v>
      </c>
      <c r="AA61" s="45"/>
      <c r="AB61" s="46">
        <v>54</v>
      </c>
      <c r="AC61" s="46">
        <v>57</v>
      </c>
      <c r="AD61" s="45"/>
      <c r="AE61" s="46">
        <v>54</v>
      </c>
      <c r="AF61" s="46">
        <v>62</v>
      </c>
    </row>
    <row r="62" spans="4:32">
      <c r="D62" s="36"/>
      <c r="E62" s="12">
        <v>57</v>
      </c>
      <c r="N62" s="46"/>
      <c r="O62" s="46">
        <v>55</v>
      </c>
      <c r="P62" s="46">
        <v>41</v>
      </c>
      <c r="Q62" s="45"/>
      <c r="R62" s="46">
        <v>55</v>
      </c>
      <c r="S62" s="46">
        <v>46</v>
      </c>
      <c r="T62" s="45"/>
      <c r="U62" s="46">
        <v>55</v>
      </c>
      <c r="V62" s="46">
        <v>50</v>
      </c>
      <c r="X62" s="46"/>
      <c r="Y62" s="46">
        <v>55</v>
      </c>
      <c r="Z62" s="46">
        <v>51</v>
      </c>
      <c r="AA62" s="45"/>
      <c r="AB62" s="46">
        <v>55</v>
      </c>
      <c r="AC62" s="46">
        <v>57</v>
      </c>
      <c r="AD62" s="45"/>
      <c r="AE62" s="46">
        <v>55</v>
      </c>
      <c r="AF62" s="46">
        <v>63</v>
      </c>
    </row>
    <row r="63" spans="4:32">
      <c r="D63" s="36"/>
      <c r="E63" s="12">
        <v>58</v>
      </c>
      <c r="N63" s="46"/>
      <c r="O63" s="46">
        <v>56</v>
      </c>
      <c r="P63" s="46">
        <v>41</v>
      </c>
      <c r="Q63" s="45"/>
      <c r="R63" s="46">
        <v>56</v>
      </c>
      <c r="S63" s="46">
        <v>46</v>
      </c>
      <c r="T63" s="45"/>
      <c r="U63" s="46">
        <v>56</v>
      </c>
      <c r="V63" s="46">
        <v>51</v>
      </c>
      <c r="X63" s="46"/>
      <c r="Y63" s="46">
        <v>56</v>
      </c>
      <c r="Z63" s="46">
        <v>52</v>
      </c>
      <c r="AA63" s="45"/>
      <c r="AB63" s="46">
        <v>56</v>
      </c>
      <c r="AC63" s="46">
        <v>58</v>
      </c>
      <c r="AD63" s="45"/>
      <c r="AE63" s="46">
        <v>56</v>
      </c>
      <c r="AF63" s="46">
        <v>63</v>
      </c>
    </row>
    <row r="64" spans="4:32">
      <c r="D64" s="36"/>
      <c r="E64" s="12">
        <v>59</v>
      </c>
      <c r="N64" s="46"/>
      <c r="O64" s="46">
        <v>57</v>
      </c>
      <c r="P64" s="46">
        <v>42</v>
      </c>
      <c r="Q64" s="45"/>
      <c r="R64" s="46">
        <v>57</v>
      </c>
      <c r="S64" s="46">
        <v>47</v>
      </c>
      <c r="T64" s="45"/>
      <c r="U64" s="46">
        <v>57</v>
      </c>
      <c r="V64" s="46">
        <v>51</v>
      </c>
      <c r="X64" s="46"/>
      <c r="Y64" s="46">
        <v>57</v>
      </c>
      <c r="Z64" s="46">
        <v>52</v>
      </c>
      <c r="AA64" s="45"/>
      <c r="AB64" s="46">
        <v>57</v>
      </c>
      <c r="AC64" s="46">
        <v>58</v>
      </c>
      <c r="AD64" s="45"/>
      <c r="AE64" s="46">
        <v>57</v>
      </c>
      <c r="AF64" s="46">
        <v>64</v>
      </c>
    </row>
    <row r="65" spans="4:32">
      <c r="D65" s="36"/>
      <c r="E65" s="12">
        <v>60</v>
      </c>
      <c r="N65" s="46"/>
      <c r="O65" s="46">
        <v>58</v>
      </c>
      <c r="P65" s="46">
        <v>42</v>
      </c>
      <c r="Q65" s="45"/>
      <c r="R65" s="46">
        <v>58</v>
      </c>
      <c r="S65" s="46">
        <v>47</v>
      </c>
      <c r="T65" s="45"/>
      <c r="U65" s="46">
        <v>58</v>
      </c>
      <c r="V65" s="46">
        <v>51</v>
      </c>
      <c r="X65" s="46"/>
      <c r="Y65" s="46">
        <v>58</v>
      </c>
      <c r="Z65" s="46">
        <v>52</v>
      </c>
      <c r="AA65" s="45"/>
      <c r="AB65" s="46">
        <v>58</v>
      </c>
      <c r="AC65" s="46">
        <v>59</v>
      </c>
      <c r="AD65" s="45"/>
      <c r="AE65" s="46">
        <v>58</v>
      </c>
      <c r="AF65" s="46">
        <v>64</v>
      </c>
    </row>
    <row r="66" spans="4:32">
      <c r="D66" s="36"/>
      <c r="E66" s="12">
        <v>61</v>
      </c>
      <c r="N66" s="46"/>
      <c r="O66" s="46">
        <v>59</v>
      </c>
      <c r="P66" s="46">
        <v>42</v>
      </c>
      <c r="Q66" s="45"/>
      <c r="R66" s="46">
        <v>59</v>
      </c>
      <c r="S66" s="46">
        <v>47</v>
      </c>
      <c r="T66" s="45"/>
      <c r="U66" s="46">
        <v>59</v>
      </c>
      <c r="V66" s="46">
        <v>52</v>
      </c>
      <c r="X66" s="46"/>
      <c r="Y66" s="46">
        <v>59</v>
      </c>
      <c r="Z66" s="46">
        <v>53</v>
      </c>
      <c r="AA66" s="45"/>
      <c r="AB66" s="46">
        <v>59</v>
      </c>
      <c r="AC66" s="46">
        <v>59</v>
      </c>
      <c r="AD66" s="45"/>
      <c r="AE66" s="46">
        <v>59</v>
      </c>
      <c r="AF66" s="46">
        <v>65</v>
      </c>
    </row>
    <row r="67" spans="4:32">
      <c r="D67" s="36"/>
      <c r="E67" s="12">
        <v>62</v>
      </c>
      <c r="N67" s="46"/>
      <c r="O67" s="46">
        <v>60</v>
      </c>
      <c r="P67" s="46">
        <v>43</v>
      </c>
      <c r="Q67" s="45"/>
      <c r="R67" s="46">
        <v>60</v>
      </c>
      <c r="S67" s="46">
        <v>48</v>
      </c>
      <c r="T67" s="45"/>
      <c r="U67" s="46">
        <v>60</v>
      </c>
      <c r="V67" s="46">
        <v>52</v>
      </c>
      <c r="X67" s="46"/>
      <c r="Y67" s="46">
        <v>60</v>
      </c>
      <c r="Z67" s="46">
        <v>53</v>
      </c>
      <c r="AA67" s="45"/>
      <c r="AB67" s="46">
        <v>60</v>
      </c>
      <c r="AC67" s="46">
        <v>60</v>
      </c>
      <c r="AD67" s="45"/>
      <c r="AE67" s="46">
        <v>60</v>
      </c>
      <c r="AF67" s="46">
        <v>65</v>
      </c>
    </row>
    <row r="68" spans="4:32">
      <c r="D68" s="36"/>
      <c r="E68" s="12">
        <v>63</v>
      </c>
      <c r="N68" s="46"/>
      <c r="O68" s="46">
        <v>61</v>
      </c>
      <c r="P68" s="46">
        <v>43</v>
      </c>
      <c r="Q68" s="45"/>
      <c r="R68" s="46">
        <v>61</v>
      </c>
      <c r="S68" s="46">
        <v>48</v>
      </c>
      <c r="T68" s="45"/>
      <c r="U68" s="46">
        <v>61</v>
      </c>
      <c r="V68" s="46">
        <v>53</v>
      </c>
      <c r="X68" s="46"/>
      <c r="Y68" s="46">
        <v>61</v>
      </c>
      <c r="Z68" s="46">
        <v>54</v>
      </c>
      <c r="AA68" s="45"/>
      <c r="AB68" s="46">
        <v>61</v>
      </c>
      <c r="AC68" s="46">
        <v>60</v>
      </c>
      <c r="AD68" s="45"/>
      <c r="AE68" s="46">
        <v>61</v>
      </c>
      <c r="AF68" s="46">
        <v>66</v>
      </c>
    </row>
    <row r="69" spans="4:32">
      <c r="D69" s="36"/>
      <c r="E69" s="12">
        <v>64</v>
      </c>
      <c r="N69" s="46"/>
      <c r="O69" s="46">
        <v>62</v>
      </c>
      <c r="P69" s="46">
        <v>43</v>
      </c>
      <c r="Q69" s="45"/>
      <c r="R69" s="46">
        <v>62</v>
      </c>
      <c r="S69" s="46">
        <v>49</v>
      </c>
      <c r="T69" s="45"/>
      <c r="U69" s="46">
        <v>62</v>
      </c>
      <c r="V69" s="46">
        <v>53</v>
      </c>
      <c r="X69" s="46"/>
      <c r="Y69" s="46">
        <v>62</v>
      </c>
      <c r="Z69" s="46">
        <v>54</v>
      </c>
      <c r="AA69" s="45"/>
      <c r="AB69" s="46">
        <v>62</v>
      </c>
      <c r="AC69" s="46">
        <v>61</v>
      </c>
      <c r="AD69" s="45"/>
      <c r="AE69" s="46">
        <v>62</v>
      </c>
      <c r="AF69" s="46">
        <v>66</v>
      </c>
    </row>
    <row r="70" spans="4:32">
      <c r="D70" s="36"/>
      <c r="E70" s="12">
        <v>65</v>
      </c>
      <c r="N70" s="46"/>
      <c r="O70" s="46">
        <v>63</v>
      </c>
      <c r="P70" s="46">
        <v>44</v>
      </c>
      <c r="Q70" s="45"/>
      <c r="R70" s="46">
        <v>63</v>
      </c>
      <c r="S70" s="46">
        <v>49</v>
      </c>
      <c r="T70" s="45"/>
      <c r="U70" s="46">
        <v>63</v>
      </c>
      <c r="V70" s="46">
        <v>54</v>
      </c>
      <c r="X70" s="46"/>
      <c r="Y70" s="46">
        <v>63</v>
      </c>
      <c r="Z70" s="46">
        <v>55</v>
      </c>
      <c r="AA70" s="45"/>
      <c r="AB70" s="46">
        <v>63</v>
      </c>
      <c r="AC70" s="46">
        <v>61</v>
      </c>
      <c r="AD70" s="45"/>
      <c r="AE70" s="46">
        <v>63</v>
      </c>
      <c r="AF70" s="46">
        <v>67</v>
      </c>
    </row>
    <row r="71" spans="4:32">
      <c r="D71" s="36"/>
      <c r="E71" s="12">
        <v>66</v>
      </c>
      <c r="N71" s="46"/>
      <c r="O71" s="46">
        <v>64</v>
      </c>
      <c r="P71" s="46">
        <v>44</v>
      </c>
      <c r="Q71" s="45"/>
      <c r="R71" s="46">
        <v>64</v>
      </c>
      <c r="S71" s="46">
        <v>49</v>
      </c>
      <c r="T71" s="45"/>
      <c r="U71" s="46">
        <v>64</v>
      </c>
      <c r="V71" s="46">
        <v>54</v>
      </c>
      <c r="X71" s="46"/>
      <c r="Y71" s="46">
        <v>64</v>
      </c>
      <c r="Z71" s="46">
        <v>55</v>
      </c>
      <c r="AA71" s="45"/>
      <c r="AB71" s="46">
        <v>64</v>
      </c>
      <c r="AC71" s="46">
        <v>62</v>
      </c>
      <c r="AD71" s="45"/>
      <c r="AE71" s="46">
        <v>64</v>
      </c>
      <c r="AF71" s="46">
        <v>68</v>
      </c>
    </row>
    <row r="72" spans="4:32">
      <c r="D72" s="36"/>
      <c r="E72" s="12">
        <v>67</v>
      </c>
      <c r="N72" s="46"/>
      <c r="O72" s="46">
        <v>65</v>
      </c>
      <c r="P72" s="46">
        <v>44</v>
      </c>
      <c r="Q72" s="45"/>
      <c r="R72" s="46">
        <v>65</v>
      </c>
      <c r="S72" s="46">
        <v>50</v>
      </c>
      <c r="T72" s="45"/>
      <c r="U72" s="46">
        <v>65</v>
      </c>
      <c r="V72" s="46">
        <v>54</v>
      </c>
      <c r="X72" s="46"/>
      <c r="Y72" s="46">
        <v>65</v>
      </c>
      <c r="Z72" s="46">
        <v>56</v>
      </c>
      <c r="AA72" s="45"/>
      <c r="AB72" s="46">
        <v>65</v>
      </c>
      <c r="AC72" s="46">
        <v>62</v>
      </c>
      <c r="AD72" s="45"/>
      <c r="AE72" s="46">
        <v>65</v>
      </c>
      <c r="AF72" s="46">
        <v>68</v>
      </c>
    </row>
    <row r="73" spans="4:32">
      <c r="D73" s="36"/>
      <c r="E73" s="12">
        <v>68</v>
      </c>
      <c r="N73" s="46"/>
      <c r="O73" s="46">
        <v>66</v>
      </c>
      <c r="P73" s="46">
        <v>45</v>
      </c>
      <c r="Q73" s="45"/>
      <c r="R73" s="46">
        <v>66</v>
      </c>
      <c r="S73" s="46">
        <v>50</v>
      </c>
      <c r="T73" s="45"/>
      <c r="U73" s="46">
        <v>66</v>
      </c>
      <c r="V73" s="46">
        <v>55</v>
      </c>
      <c r="X73" s="46"/>
      <c r="Y73" s="46">
        <v>66</v>
      </c>
      <c r="Z73" s="46">
        <v>56</v>
      </c>
      <c r="AA73" s="45"/>
      <c r="AB73" s="46">
        <v>66</v>
      </c>
      <c r="AC73" s="46">
        <v>63</v>
      </c>
      <c r="AD73" s="45"/>
      <c r="AE73" s="46">
        <v>66</v>
      </c>
      <c r="AF73" s="46">
        <v>69</v>
      </c>
    </row>
    <row r="74" spans="4:32">
      <c r="D74" s="36"/>
      <c r="E74" s="12">
        <v>69</v>
      </c>
      <c r="N74" s="46"/>
      <c r="O74" s="46">
        <v>67</v>
      </c>
      <c r="P74" s="46">
        <v>45</v>
      </c>
      <c r="Q74" s="45"/>
      <c r="R74" s="46">
        <v>67</v>
      </c>
      <c r="S74" s="46">
        <v>50</v>
      </c>
      <c r="T74" s="45"/>
      <c r="U74" s="46">
        <v>67</v>
      </c>
      <c r="V74" s="46">
        <v>55</v>
      </c>
      <c r="X74" s="46"/>
      <c r="Y74" s="46">
        <v>67</v>
      </c>
      <c r="Z74" s="46">
        <v>56</v>
      </c>
      <c r="AA74" s="45"/>
      <c r="AB74" s="46">
        <v>67</v>
      </c>
      <c r="AC74" s="46">
        <v>63</v>
      </c>
      <c r="AD74" s="45"/>
      <c r="AE74" s="46">
        <v>67</v>
      </c>
      <c r="AF74" s="46">
        <v>69</v>
      </c>
    </row>
    <row r="75" spans="4:32">
      <c r="D75" s="36"/>
      <c r="E75" s="12">
        <v>70</v>
      </c>
      <c r="N75" s="46"/>
      <c r="O75" s="46">
        <v>68</v>
      </c>
      <c r="P75" s="46">
        <v>45</v>
      </c>
      <c r="Q75" s="45"/>
      <c r="R75" s="46">
        <v>68</v>
      </c>
      <c r="S75" s="46">
        <v>51</v>
      </c>
      <c r="T75" s="45"/>
      <c r="U75" s="46">
        <v>68</v>
      </c>
      <c r="V75" s="46">
        <v>56</v>
      </c>
      <c r="X75" s="46"/>
      <c r="Y75" s="46">
        <v>68</v>
      </c>
      <c r="Z75" s="46">
        <v>57</v>
      </c>
      <c r="AA75" s="45"/>
      <c r="AB75" s="46">
        <v>68</v>
      </c>
      <c r="AC75" s="46">
        <v>64</v>
      </c>
      <c r="AD75" s="45"/>
      <c r="AE75" s="46">
        <v>68</v>
      </c>
      <c r="AF75" s="46">
        <v>70</v>
      </c>
    </row>
    <row r="76" spans="4:32">
      <c r="D76" s="36"/>
      <c r="E76" s="12">
        <v>71</v>
      </c>
      <c r="N76" s="46"/>
      <c r="O76" s="46">
        <v>69</v>
      </c>
      <c r="P76" s="46">
        <v>46</v>
      </c>
      <c r="Q76" s="45"/>
      <c r="R76" s="46">
        <v>69</v>
      </c>
      <c r="S76" s="46">
        <v>51</v>
      </c>
      <c r="T76" s="45"/>
      <c r="U76" s="46">
        <v>69</v>
      </c>
      <c r="V76" s="46">
        <v>56</v>
      </c>
      <c r="X76" s="46"/>
      <c r="Y76" s="46">
        <v>69</v>
      </c>
      <c r="Z76" s="46">
        <v>57</v>
      </c>
      <c r="AA76" s="45"/>
      <c r="AB76" s="46">
        <v>69</v>
      </c>
      <c r="AC76" s="46">
        <v>64</v>
      </c>
      <c r="AD76" s="45"/>
      <c r="AE76" s="46">
        <v>69</v>
      </c>
      <c r="AF76" s="46">
        <v>70</v>
      </c>
    </row>
    <row r="77" spans="4:32">
      <c r="D77" s="36"/>
      <c r="E77" s="12">
        <v>72</v>
      </c>
      <c r="N77" s="46"/>
      <c r="O77" s="46">
        <v>70</v>
      </c>
      <c r="P77" s="46">
        <v>46</v>
      </c>
      <c r="Q77" s="45"/>
      <c r="R77" s="46">
        <v>70</v>
      </c>
      <c r="S77" s="46">
        <v>52</v>
      </c>
      <c r="T77" s="45"/>
      <c r="U77" s="46">
        <v>70</v>
      </c>
      <c r="V77" s="46">
        <v>56</v>
      </c>
      <c r="X77" s="46"/>
      <c r="Y77" s="46">
        <v>70</v>
      </c>
      <c r="Z77" s="46">
        <v>58</v>
      </c>
      <c r="AA77" s="45"/>
      <c r="AB77" s="46">
        <v>70</v>
      </c>
      <c r="AC77" s="46">
        <v>65</v>
      </c>
      <c r="AD77" s="45"/>
      <c r="AE77" s="46">
        <v>70</v>
      </c>
      <c r="AF77" s="46">
        <v>71</v>
      </c>
    </row>
    <row r="78" spans="4:32">
      <c r="D78" s="37"/>
      <c r="E78" s="12">
        <v>73</v>
      </c>
      <c r="N78" s="46"/>
      <c r="O78" s="46">
        <v>71</v>
      </c>
      <c r="P78" s="46">
        <v>46</v>
      </c>
      <c r="Q78" s="45"/>
      <c r="R78" s="46">
        <v>71</v>
      </c>
      <c r="S78" s="46">
        <v>52</v>
      </c>
      <c r="T78" s="45"/>
      <c r="U78" s="46">
        <v>71</v>
      </c>
      <c r="V78" s="46">
        <v>57</v>
      </c>
      <c r="X78" s="46"/>
      <c r="Y78" s="46">
        <v>71</v>
      </c>
      <c r="Z78" s="46">
        <v>58</v>
      </c>
      <c r="AA78" s="45"/>
      <c r="AB78" s="46">
        <v>71</v>
      </c>
      <c r="AC78" s="46">
        <v>65</v>
      </c>
      <c r="AD78" s="45"/>
      <c r="AE78" s="46">
        <v>71</v>
      </c>
      <c r="AF78" s="46">
        <v>71</v>
      </c>
    </row>
    <row r="79" spans="4:32">
      <c r="D79" s="37"/>
      <c r="E79" s="12">
        <v>74</v>
      </c>
      <c r="N79" s="46"/>
      <c r="O79" s="46">
        <v>72</v>
      </c>
      <c r="P79" s="46">
        <v>47</v>
      </c>
      <c r="Q79" s="45"/>
      <c r="R79" s="46">
        <v>72</v>
      </c>
      <c r="S79" s="46">
        <v>52</v>
      </c>
      <c r="T79" s="45"/>
      <c r="U79" s="46">
        <v>72</v>
      </c>
      <c r="V79" s="46">
        <v>57</v>
      </c>
      <c r="X79" s="46"/>
      <c r="Y79" s="46">
        <v>72</v>
      </c>
      <c r="Z79" s="46">
        <v>58</v>
      </c>
      <c r="AA79" s="45"/>
      <c r="AB79" s="46">
        <v>72</v>
      </c>
      <c r="AC79" s="46">
        <v>65</v>
      </c>
      <c r="AD79" s="45"/>
      <c r="AE79" s="46">
        <v>72</v>
      </c>
      <c r="AF79" s="46">
        <v>72</v>
      </c>
    </row>
    <row r="80" spans="4:32">
      <c r="D80" s="37"/>
      <c r="E80" s="12">
        <v>75</v>
      </c>
      <c r="N80" s="46"/>
      <c r="O80" s="46">
        <v>73</v>
      </c>
      <c r="P80" s="46">
        <v>47</v>
      </c>
      <c r="Q80" s="45"/>
      <c r="R80" s="46">
        <v>73</v>
      </c>
      <c r="S80" s="46">
        <v>53</v>
      </c>
      <c r="T80" s="45"/>
      <c r="U80" s="46">
        <v>73</v>
      </c>
      <c r="V80" s="46">
        <v>58</v>
      </c>
      <c r="X80" s="46"/>
      <c r="Y80" s="46">
        <v>73</v>
      </c>
      <c r="Z80" s="46">
        <v>59</v>
      </c>
      <c r="AA80" s="45"/>
      <c r="AB80" s="46">
        <v>73</v>
      </c>
      <c r="AC80" s="46">
        <v>66</v>
      </c>
      <c r="AD80" s="45"/>
      <c r="AE80" s="46">
        <v>73</v>
      </c>
      <c r="AF80" s="46">
        <v>72</v>
      </c>
    </row>
    <row r="81" spans="4:32">
      <c r="D81" s="37"/>
      <c r="E81" s="12">
        <v>76</v>
      </c>
      <c r="N81" s="46"/>
      <c r="O81" s="46">
        <v>74</v>
      </c>
      <c r="P81" s="46">
        <v>47</v>
      </c>
      <c r="Q81" s="45"/>
      <c r="R81" s="46">
        <v>74</v>
      </c>
      <c r="S81" s="46">
        <v>53</v>
      </c>
      <c r="T81" s="45"/>
      <c r="U81" s="46">
        <v>74</v>
      </c>
      <c r="V81" s="46">
        <v>58</v>
      </c>
      <c r="X81" s="46"/>
      <c r="Y81" s="46">
        <v>74</v>
      </c>
      <c r="Z81" s="46">
        <v>59</v>
      </c>
      <c r="AA81" s="45"/>
      <c r="AB81" s="46">
        <v>74</v>
      </c>
      <c r="AC81" s="46">
        <v>66</v>
      </c>
      <c r="AD81" s="45"/>
      <c r="AE81" s="46">
        <v>74</v>
      </c>
      <c r="AF81" s="46">
        <v>73</v>
      </c>
    </row>
    <row r="82" spans="4:32">
      <c r="D82" s="37"/>
      <c r="E82" s="12">
        <v>77</v>
      </c>
      <c r="N82" s="46"/>
      <c r="O82" s="46">
        <v>75</v>
      </c>
      <c r="P82" s="46">
        <v>48</v>
      </c>
      <c r="Q82" s="45"/>
      <c r="R82" s="46">
        <v>75</v>
      </c>
      <c r="S82" s="46">
        <v>53</v>
      </c>
      <c r="T82" s="45"/>
      <c r="U82" s="46">
        <v>75</v>
      </c>
      <c r="V82" s="46">
        <v>58</v>
      </c>
      <c r="X82" s="46"/>
      <c r="Y82" s="46">
        <v>75</v>
      </c>
      <c r="Z82" s="46">
        <v>60</v>
      </c>
      <c r="AA82" s="45"/>
      <c r="AB82" s="46">
        <v>75</v>
      </c>
      <c r="AC82" s="46">
        <v>67</v>
      </c>
      <c r="AD82" s="45"/>
      <c r="AE82" s="46">
        <v>75</v>
      </c>
      <c r="AF82" s="46">
        <v>73</v>
      </c>
    </row>
    <row r="83" spans="4:32">
      <c r="D83" s="37"/>
      <c r="E83" s="12">
        <v>78</v>
      </c>
      <c r="N83" s="46"/>
      <c r="O83" s="46">
        <v>76</v>
      </c>
      <c r="P83" s="46">
        <v>48</v>
      </c>
      <c r="Q83" s="45"/>
      <c r="R83" s="46">
        <v>76</v>
      </c>
      <c r="S83" s="46">
        <v>54</v>
      </c>
      <c r="T83" s="45"/>
      <c r="U83" s="46">
        <v>76</v>
      </c>
      <c r="V83" s="46">
        <v>59</v>
      </c>
      <c r="X83" s="46"/>
      <c r="Y83" s="46">
        <v>76</v>
      </c>
      <c r="Z83" s="46">
        <v>60</v>
      </c>
      <c r="AA83" s="45"/>
      <c r="AB83" s="46">
        <v>76</v>
      </c>
      <c r="AC83" s="46">
        <v>67</v>
      </c>
      <c r="AD83" s="45"/>
      <c r="AE83" s="46">
        <v>76</v>
      </c>
      <c r="AF83" s="46">
        <v>74</v>
      </c>
    </row>
    <row r="84" spans="4:32">
      <c r="D84" s="37"/>
      <c r="E84" s="12">
        <v>79</v>
      </c>
      <c r="N84" s="46"/>
      <c r="O84" s="46">
        <v>77</v>
      </c>
      <c r="P84" s="46">
        <v>48</v>
      </c>
      <c r="Q84" s="45"/>
      <c r="R84" s="46">
        <v>77</v>
      </c>
      <c r="S84" s="46">
        <v>54</v>
      </c>
      <c r="T84" s="45"/>
      <c r="U84" s="46">
        <v>77</v>
      </c>
      <c r="V84" s="46">
        <v>59</v>
      </c>
      <c r="X84" s="46"/>
      <c r="Y84" s="46">
        <v>77</v>
      </c>
      <c r="Z84" s="46">
        <v>60</v>
      </c>
      <c r="AA84" s="45"/>
      <c r="AB84" s="46">
        <v>77</v>
      </c>
      <c r="AC84" s="46">
        <v>68</v>
      </c>
      <c r="AD84" s="45"/>
      <c r="AE84" s="46">
        <v>77</v>
      </c>
      <c r="AF84" s="46">
        <v>74</v>
      </c>
    </row>
    <row r="85" spans="4:32">
      <c r="D85" s="37"/>
      <c r="E85" s="12">
        <v>80</v>
      </c>
      <c r="N85" s="46"/>
      <c r="O85" s="46">
        <v>78</v>
      </c>
      <c r="P85" s="46">
        <v>49</v>
      </c>
      <c r="Q85" s="45"/>
      <c r="R85" s="46">
        <v>78</v>
      </c>
      <c r="S85" s="46">
        <v>54</v>
      </c>
      <c r="T85" s="45"/>
      <c r="U85" s="46">
        <v>78</v>
      </c>
      <c r="V85" s="46">
        <v>60</v>
      </c>
      <c r="X85" s="46"/>
      <c r="Y85" s="46">
        <v>78</v>
      </c>
      <c r="Z85" s="46">
        <v>61</v>
      </c>
      <c r="AA85" s="45"/>
      <c r="AB85" s="46">
        <v>78</v>
      </c>
      <c r="AC85" s="46">
        <v>68</v>
      </c>
      <c r="AD85" s="45"/>
      <c r="AE85" s="46">
        <v>78</v>
      </c>
      <c r="AF85" s="46">
        <v>75</v>
      </c>
    </row>
    <row r="86" spans="4:32">
      <c r="D86" s="37"/>
      <c r="E86" s="12">
        <v>81</v>
      </c>
      <c r="N86" s="46"/>
      <c r="O86" s="46">
        <v>79</v>
      </c>
      <c r="P86" s="46">
        <v>49</v>
      </c>
      <c r="Q86" s="45"/>
      <c r="R86" s="46">
        <v>79</v>
      </c>
      <c r="S86" s="46">
        <v>55</v>
      </c>
      <c r="T86" s="45"/>
      <c r="U86" s="46">
        <v>79</v>
      </c>
      <c r="V86" s="46">
        <v>60</v>
      </c>
      <c r="X86" s="46"/>
      <c r="Y86" s="46">
        <v>79</v>
      </c>
      <c r="Z86" s="46">
        <v>61</v>
      </c>
      <c r="AA86" s="45"/>
      <c r="AB86" s="46">
        <v>79</v>
      </c>
      <c r="AC86" s="46">
        <v>69</v>
      </c>
      <c r="AD86" s="45"/>
      <c r="AE86" s="46">
        <v>79</v>
      </c>
      <c r="AF86" s="46">
        <v>75</v>
      </c>
    </row>
    <row r="87" spans="4:32">
      <c r="D87" s="37"/>
      <c r="E87" s="12">
        <v>82</v>
      </c>
      <c r="N87" s="46"/>
      <c r="O87" s="46">
        <v>80</v>
      </c>
      <c r="P87" s="46">
        <v>49</v>
      </c>
      <c r="Q87" s="45"/>
      <c r="R87" s="46">
        <v>80</v>
      </c>
      <c r="S87" s="46">
        <v>55</v>
      </c>
      <c r="T87" s="45"/>
      <c r="U87" s="46">
        <v>80</v>
      </c>
      <c r="V87" s="46">
        <v>60</v>
      </c>
      <c r="X87" s="46"/>
      <c r="Y87" s="46">
        <v>80</v>
      </c>
      <c r="Z87" s="46">
        <v>62</v>
      </c>
      <c r="AA87" s="45"/>
      <c r="AB87" s="46">
        <v>80</v>
      </c>
      <c r="AC87" s="46">
        <v>69</v>
      </c>
      <c r="AD87" s="45"/>
      <c r="AE87" s="46">
        <v>80</v>
      </c>
      <c r="AF87" s="46">
        <v>75</v>
      </c>
    </row>
    <row r="88" spans="4:32">
      <c r="D88" s="37"/>
      <c r="E88" s="12">
        <v>83</v>
      </c>
      <c r="N88" s="46"/>
      <c r="O88" s="46">
        <v>81</v>
      </c>
      <c r="P88" s="46">
        <v>49</v>
      </c>
      <c r="Q88" s="45"/>
      <c r="R88" s="46">
        <v>81</v>
      </c>
      <c r="S88" s="46">
        <v>55</v>
      </c>
      <c r="T88" s="45"/>
      <c r="U88" s="46">
        <v>81</v>
      </c>
      <c r="V88" s="46">
        <v>61</v>
      </c>
      <c r="X88" s="46"/>
      <c r="Y88" s="46">
        <v>81</v>
      </c>
      <c r="Z88" s="46">
        <v>62</v>
      </c>
      <c r="AA88" s="45"/>
      <c r="AB88" s="46">
        <v>81</v>
      </c>
      <c r="AC88" s="46">
        <v>69</v>
      </c>
      <c r="AD88" s="45"/>
      <c r="AE88" s="46">
        <v>81</v>
      </c>
      <c r="AF88" s="46">
        <v>76</v>
      </c>
    </row>
    <row r="89" spans="4:32">
      <c r="D89" s="37"/>
      <c r="E89" s="12">
        <v>84</v>
      </c>
      <c r="N89" s="46"/>
      <c r="O89" s="46">
        <v>82</v>
      </c>
      <c r="P89" s="46">
        <v>50</v>
      </c>
      <c r="Q89" s="45"/>
      <c r="R89" s="46">
        <v>82</v>
      </c>
      <c r="S89" s="46">
        <v>56</v>
      </c>
      <c r="T89" s="45"/>
      <c r="U89" s="46">
        <v>82</v>
      </c>
      <c r="V89" s="46">
        <v>61</v>
      </c>
      <c r="X89" s="46"/>
      <c r="Y89" s="46">
        <v>82</v>
      </c>
      <c r="Z89" s="46">
        <v>62</v>
      </c>
      <c r="AA89" s="45"/>
      <c r="AB89" s="46">
        <v>82</v>
      </c>
      <c r="AC89" s="46">
        <v>70</v>
      </c>
      <c r="AD89" s="45"/>
      <c r="AE89" s="46">
        <v>82</v>
      </c>
      <c r="AF89" s="46">
        <v>76</v>
      </c>
    </row>
    <row r="90" spans="4:32">
      <c r="D90" s="37"/>
      <c r="E90" s="12">
        <v>85</v>
      </c>
      <c r="N90" s="46"/>
      <c r="O90" s="46">
        <v>83</v>
      </c>
      <c r="P90" s="46">
        <v>50</v>
      </c>
      <c r="Q90" s="45"/>
      <c r="R90" s="46">
        <v>83</v>
      </c>
      <c r="S90" s="46">
        <v>56</v>
      </c>
      <c r="T90" s="45"/>
      <c r="U90" s="46">
        <v>83</v>
      </c>
      <c r="V90" s="46">
        <v>61</v>
      </c>
      <c r="X90" s="46"/>
      <c r="Y90" s="46">
        <v>83</v>
      </c>
      <c r="Z90" s="46">
        <v>63</v>
      </c>
      <c r="AA90" s="45"/>
      <c r="AB90" s="46">
        <v>83</v>
      </c>
      <c r="AC90" s="46">
        <v>70</v>
      </c>
      <c r="AD90" s="45"/>
      <c r="AE90" s="46">
        <v>83</v>
      </c>
      <c r="AF90" s="46">
        <v>77</v>
      </c>
    </row>
    <row r="91" spans="4:32">
      <c r="D91" s="37"/>
      <c r="E91" s="12">
        <v>86</v>
      </c>
      <c r="N91" s="46"/>
      <c r="O91" s="46">
        <v>84</v>
      </c>
      <c r="P91" s="46">
        <v>50</v>
      </c>
      <c r="Q91" s="45"/>
      <c r="R91" s="46">
        <v>84</v>
      </c>
      <c r="S91" s="46">
        <v>56</v>
      </c>
      <c r="T91" s="45"/>
      <c r="U91" s="46">
        <v>84</v>
      </c>
      <c r="V91" s="46">
        <v>62</v>
      </c>
      <c r="X91" s="46"/>
      <c r="Y91" s="46">
        <v>84</v>
      </c>
      <c r="Z91" s="46">
        <v>63</v>
      </c>
      <c r="AA91" s="45"/>
      <c r="AB91" s="46">
        <v>84</v>
      </c>
      <c r="AC91" s="46">
        <v>71</v>
      </c>
      <c r="AD91" s="45"/>
      <c r="AE91" s="46">
        <v>84</v>
      </c>
      <c r="AF91" s="46">
        <v>77</v>
      </c>
    </row>
    <row r="92" spans="4:32">
      <c r="D92" s="37"/>
      <c r="E92" s="12">
        <v>87</v>
      </c>
      <c r="N92" s="46"/>
      <c r="O92" s="46">
        <v>85</v>
      </c>
      <c r="P92" s="46">
        <v>51</v>
      </c>
      <c r="Q92" s="45"/>
      <c r="R92" s="46">
        <v>85</v>
      </c>
      <c r="S92" s="46">
        <v>57</v>
      </c>
      <c r="T92" s="45"/>
      <c r="U92" s="46">
        <v>85</v>
      </c>
      <c r="V92" s="46">
        <v>62</v>
      </c>
      <c r="X92" s="46"/>
      <c r="Y92" s="46">
        <v>85</v>
      </c>
      <c r="Z92" s="46">
        <v>63</v>
      </c>
      <c r="AA92" s="45"/>
      <c r="AB92" s="46">
        <v>85</v>
      </c>
      <c r="AC92" s="46">
        <v>71</v>
      </c>
      <c r="AD92" s="45"/>
      <c r="AE92" s="46">
        <v>85</v>
      </c>
      <c r="AF92" s="46">
        <v>78</v>
      </c>
    </row>
    <row r="93" spans="4:32">
      <c r="D93" s="37"/>
      <c r="E93" s="12">
        <v>88</v>
      </c>
      <c r="N93" s="46"/>
      <c r="O93" s="46">
        <v>86</v>
      </c>
      <c r="P93" s="46">
        <v>51</v>
      </c>
      <c r="Q93" s="45"/>
      <c r="R93" s="46">
        <v>86</v>
      </c>
      <c r="S93" s="46">
        <v>57</v>
      </c>
      <c r="T93" s="45"/>
      <c r="U93" s="46">
        <v>86</v>
      </c>
      <c r="V93" s="46">
        <v>62</v>
      </c>
      <c r="X93" s="46"/>
      <c r="Y93" s="46">
        <v>86</v>
      </c>
      <c r="Z93" s="46">
        <v>64</v>
      </c>
      <c r="AA93" s="45"/>
      <c r="AB93" s="46">
        <v>86</v>
      </c>
      <c r="AC93" s="46">
        <v>71</v>
      </c>
      <c r="AD93" s="45"/>
      <c r="AE93" s="46">
        <v>86</v>
      </c>
      <c r="AF93" s="46">
        <v>78</v>
      </c>
    </row>
    <row r="94" spans="4:32">
      <c r="D94" s="37"/>
      <c r="E94" s="12">
        <v>89</v>
      </c>
      <c r="N94" s="46"/>
      <c r="O94" s="46">
        <v>87</v>
      </c>
      <c r="P94" s="46">
        <v>51</v>
      </c>
      <c r="Q94" s="45"/>
      <c r="R94" s="46">
        <v>87</v>
      </c>
      <c r="S94" s="46">
        <v>57</v>
      </c>
      <c r="T94" s="45"/>
      <c r="U94" s="46">
        <v>87</v>
      </c>
      <c r="V94" s="46">
        <v>63</v>
      </c>
      <c r="X94" s="46"/>
      <c r="Y94" s="46">
        <v>87</v>
      </c>
      <c r="Z94" s="46">
        <v>64</v>
      </c>
      <c r="AA94" s="45"/>
      <c r="AB94" s="46">
        <v>87</v>
      </c>
      <c r="AC94" s="46">
        <v>72</v>
      </c>
      <c r="AD94" s="45"/>
      <c r="AE94" s="46">
        <v>87</v>
      </c>
      <c r="AF94" s="46">
        <v>79</v>
      </c>
    </row>
    <row r="95" spans="4:32">
      <c r="D95" s="37"/>
      <c r="E95" s="12">
        <v>90</v>
      </c>
      <c r="N95" s="46"/>
      <c r="O95" s="46">
        <v>88</v>
      </c>
      <c r="P95" s="46">
        <v>52</v>
      </c>
      <c r="Q95" s="45"/>
      <c r="R95" s="46">
        <v>88</v>
      </c>
      <c r="S95" s="46">
        <v>58</v>
      </c>
      <c r="T95" s="45"/>
      <c r="U95" s="46">
        <v>88</v>
      </c>
      <c r="V95" s="46">
        <v>63</v>
      </c>
      <c r="X95" s="46"/>
      <c r="Y95" s="46">
        <v>88</v>
      </c>
      <c r="Z95" s="46">
        <v>65</v>
      </c>
      <c r="AA95" s="45"/>
      <c r="AB95" s="46">
        <v>88</v>
      </c>
      <c r="AC95" s="46">
        <v>72</v>
      </c>
      <c r="AD95" s="45"/>
      <c r="AE95" s="46">
        <v>88</v>
      </c>
      <c r="AF95" s="46">
        <v>79</v>
      </c>
    </row>
    <row r="96" spans="4:32">
      <c r="D96" s="37"/>
      <c r="E96" s="12">
        <v>91</v>
      </c>
      <c r="N96" s="46"/>
      <c r="O96" s="46">
        <v>89</v>
      </c>
      <c r="P96" s="46">
        <v>52</v>
      </c>
      <c r="Q96" s="45"/>
      <c r="R96" s="46">
        <v>89</v>
      </c>
      <c r="S96" s="46">
        <v>58</v>
      </c>
      <c r="T96" s="45"/>
      <c r="U96" s="46">
        <v>89</v>
      </c>
      <c r="V96" s="46">
        <v>64</v>
      </c>
      <c r="X96" s="46"/>
      <c r="Y96" s="46">
        <v>89</v>
      </c>
      <c r="Z96" s="46">
        <v>65</v>
      </c>
      <c r="AA96" s="45"/>
      <c r="AB96" s="46">
        <v>89</v>
      </c>
      <c r="AC96" s="46">
        <v>73</v>
      </c>
      <c r="AD96" s="45"/>
      <c r="AE96" s="46">
        <v>89</v>
      </c>
      <c r="AF96" s="46">
        <v>80</v>
      </c>
    </row>
    <row r="97" spans="4:32">
      <c r="D97" s="37"/>
      <c r="E97" s="12">
        <v>92</v>
      </c>
      <c r="N97" s="46"/>
      <c r="O97" s="46">
        <v>90</v>
      </c>
      <c r="P97" s="46">
        <v>52</v>
      </c>
      <c r="Q97" s="45"/>
      <c r="R97" s="46">
        <v>90</v>
      </c>
      <c r="S97" s="46">
        <v>58</v>
      </c>
      <c r="T97" s="45"/>
      <c r="U97" s="46">
        <v>90</v>
      </c>
      <c r="V97" s="46">
        <v>64</v>
      </c>
      <c r="X97" s="46"/>
      <c r="Y97" s="46">
        <v>90</v>
      </c>
      <c r="Z97" s="46">
        <v>65</v>
      </c>
      <c r="AA97" s="45"/>
      <c r="AB97" s="46">
        <v>90</v>
      </c>
      <c r="AC97" s="46">
        <v>73</v>
      </c>
      <c r="AD97" s="45"/>
      <c r="AE97" s="46">
        <v>90</v>
      </c>
      <c r="AF97" s="46">
        <v>80</v>
      </c>
    </row>
    <row r="98" spans="4:32">
      <c r="D98" s="37"/>
      <c r="E98" s="12">
        <v>93</v>
      </c>
      <c r="N98" s="46"/>
      <c r="O98" s="46">
        <v>91</v>
      </c>
      <c r="P98" s="46">
        <v>52</v>
      </c>
      <c r="Q98" s="45"/>
      <c r="R98" s="46">
        <v>91</v>
      </c>
      <c r="S98" s="46">
        <v>59</v>
      </c>
      <c r="T98" s="45"/>
      <c r="U98" s="46">
        <v>91</v>
      </c>
      <c r="V98" s="46">
        <v>64</v>
      </c>
      <c r="X98" s="46"/>
      <c r="Y98" s="46">
        <v>91</v>
      </c>
      <c r="Z98" s="46">
        <v>66</v>
      </c>
      <c r="AA98" s="45"/>
      <c r="AB98" s="46">
        <v>91</v>
      </c>
      <c r="AC98" s="46">
        <v>74</v>
      </c>
      <c r="AD98" s="45"/>
      <c r="AE98" s="46">
        <v>91</v>
      </c>
      <c r="AF98" s="46">
        <v>80</v>
      </c>
    </row>
    <row r="99" spans="4:32">
      <c r="D99" s="37"/>
      <c r="E99" s="12">
        <v>94</v>
      </c>
      <c r="N99" s="46"/>
      <c r="O99" s="46">
        <v>92</v>
      </c>
      <c r="P99" s="46">
        <v>53</v>
      </c>
      <c r="Q99" s="45"/>
      <c r="R99" s="46">
        <v>92</v>
      </c>
      <c r="S99" s="46">
        <v>59</v>
      </c>
      <c r="T99" s="45"/>
      <c r="U99" s="46">
        <v>92</v>
      </c>
      <c r="V99" s="46">
        <v>65</v>
      </c>
      <c r="X99" s="46"/>
      <c r="Y99" s="46">
        <v>92</v>
      </c>
      <c r="Z99" s="46">
        <v>66</v>
      </c>
      <c r="AA99" s="45"/>
      <c r="AB99" s="46">
        <v>92</v>
      </c>
      <c r="AC99" s="46">
        <v>74</v>
      </c>
      <c r="AD99" s="45"/>
      <c r="AE99" s="46">
        <v>92</v>
      </c>
      <c r="AF99" s="46">
        <v>81</v>
      </c>
    </row>
    <row r="100" spans="4:32">
      <c r="D100" s="37"/>
      <c r="E100" s="12">
        <v>95</v>
      </c>
      <c r="N100" s="46"/>
      <c r="O100" s="46">
        <v>93</v>
      </c>
      <c r="P100" s="46">
        <v>53</v>
      </c>
      <c r="Q100" s="45"/>
      <c r="R100" s="46">
        <v>93</v>
      </c>
      <c r="S100" s="46">
        <v>59</v>
      </c>
      <c r="T100" s="45"/>
      <c r="U100" s="46">
        <v>93</v>
      </c>
      <c r="V100" s="46">
        <v>65</v>
      </c>
      <c r="X100" s="46"/>
      <c r="Y100" s="46">
        <v>93</v>
      </c>
      <c r="Z100" s="46">
        <v>66</v>
      </c>
      <c r="AA100" s="45"/>
      <c r="AB100" s="46">
        <v>93</v>
      </c>
      <c r="AC100" s="46">
        <v>74</v>
      </c>
      <c r="AD100" s="45"/>
      <c r="AE100" s="46">
        <v>93</v>
      </c>
      <c r="AF100" s="46">
        <v>81</v>
      </c>
    </row>
    <row r="101" spans="4:32">
      <c r="D101" s="37"/>
      <c r="E101" s="12">
        <v>96</v>
      </c>
      <c r="N101" s="46"/>
      <c r="O101" s="46">
        <v>94</v>
      </c>
      <c r="P101" s="46">
        <v>53</v>
      </c>
      <c r="Q101" s="45"/>
      <c r="R101" s="46">
        <v>94</v>
      </c>
      <c r="S101" s="46">
        <v>60</v>
      </c>
      <c r="T101" s="45"/>
      <c r="U101" s="46">
        <v>94</v>
      </c>
      <c r="V101" s="46">
        <v>65</v>
      </c>
      <c r="X101" s="46"/>
      <c r="Y101" s="46">
        <v>94</v>
      </c>
      <c r="Z101" s="46">
        <v>67</v>
      </c>
      <c r="AA101" s="45"/>
      <c r="AB101" s="46">
        <v>94</v>
      </c>
      <c r="AC101" s="46">
        <v>75</v>
      </c>
      <c r="AD101" s="45"/>
      <c r="AE101" s="46">
        <v>94</v>
      </c>
      <c r="AF101" s="46">
        <v>82</v>
      </c>
    </row>
    <row r="102" spans="4:32">
      <c r="D102" s="37"/>
      <c r="E102" s="12">
        <v>97</v>
      </c>
      <c r="N102" s="46"/>
      <c r="O102" s="46">
        <v>95</v>
      </c>
      <c r="P102" s="46">
        <v>54</v>
      </c>
      <c r="Q102" s="45"/>
      <c r="R102" s="46">
        <v>95</v>
      </c>
      <c r="S102" s="46">
        <v>60</v>
      </c>
      <c r="T102" s="45"/>
      <c r="U102" s="46">
        <v>95</v>
      </c>
      <c r="V102" s="46">
        <v>66</v>
      </c>
      <c r="X102" s="46"/>
      <c r="Y102" s="46">
        <v>95</v>
      </c>
      <c r="Z102" s="46">
        <v>67</v>
      </c>
      <c r="AA102" s="45"/>
      <c r="AB102" s="46">
        <v>95</v>
      </c>
      <c r="AC102" s="46">
        <v>75</v>
      </c>
      <c r="AD102" s="45"/>
      <c r="AE102" s="46">
        <v>95</v>
      </c>
      <c r="AF102" s="46">
        <v>82</v>
      </c>
    </row>
    <row r="103" spans="4:32">
      <c r="D103" s="37"/>
      <c r="E103" s="12">
        <v>98</v>
      </c>
      <c r="N103" s="46"/>
      <c r="O103" s="46">
        <v>96</v>
      </c>
      <c r="P103" s="46">
        <v>54</v>
      </c>
      <c r="Q103" s="45"/>
      <c r="R103" s="46">
        <v>96</v>
      </c>
      <c r="S103" s="46">
        <v>60</v>
      </c>
      <c r="T103" s="45"/>
      <c r="U103" s="46">
        <v>96</v>
      </c>
      <c r="V103" s="46">
        <v>66</v>
      </c>
      <c r="X103" s="46"/>
      <c r="Y103" s="46">
        <v>96</v>
      </c>
      <c r="Z103" s="46">
        <v>67</v>
      </c>
      <c r="AA103" s="45"/>
      <c r="AB103" s="46">
        <v>96</v>
      </c>
      <c r="AC103" s="46">
        <v>75</v>
      </c>
      <c r="AD103" s="45"/>
      <c r="AE103" s="46">
        <v>96</v>
      </c>
      <c r="AF103" s="46">
        <v>83</v>
      </c>
    </row>
    <row r="104" spans="4:32">
      <c r="D104" s="37"/>
      <c r="E104" s="12">
        <v>99</v>
      </c>
      <c r="N104" s="46"/>
      <c r="O104" s="46">
        <v>97</v>
      </c>
      <c r="P104" s="46">
        <v>54</v>
      </c>
      <c r="Q104" s="45"/>
      <c r="R104" s="46">
        <v>97</v>
      </c>
      <c r="S104" s="46">
        <v>61</v>
      </c>
      <c r="T104" s="45"/>
      <c r="U104" s="46">
        <v>97</v>
      </c>
      <c r="V104" s="46">
        <v>66</v>
      </c>
      <c r="X104" s="46"/>
      <c r="Y104" s="46">
        <v>97</v>
      </c>
      <c r="Z104" s="46">
        <v>68</v>
      </c>
      <c r="AA104" s="45"/>
      <c r="AB104" s="46">
        <v>97</v>
      </c>
      <c r="AC104" s="46">
        <v>76</v>
      </c>
      <c r="AD104" s="45"/>
      <c r="AE104" s="46">
        <v>97</v>
      </c>
      <c r="AF104" s="46">
        <v>83</v>
      </c>
    </row>
    <row r="105" spans="4:32" ht="13.5" thickBot="1">
      <c r="D105" s="38"/>
      <c r="E105" s="12">
        <v>100</v>
      </c>
      <c r="N105" s="46"/>
      <c r="O105" s="46">
        <v>98</v>
      </c>
      <c r="P105" s="46">
        <v>54</v>
      </c>
      <c r="Q105" s="45"/>
      <c r="R105" s="46">
        <v>98</v>
      </c>
      <c r="S105" s="46">
        <v>61</v>
      </c>
      <c r="T105" s="45"/>
      <c r="U105" s="46">
        <v>98</v>
      </c>
      <c r="V105" s="46">
        <v>67</v>
      </c>
      <c r="X105" s="46"/>
      <c r="Y105" s="46">
        <v>98</v>
      </c>
      <c r="Z105" s="46">
        <v>68</v>
      </c>
      <c r="AA105" s="45"/>
      <c r="AB105" s="46">
        <v>98</v>
      </c>
      <c r="AC105" s="46">
        <v>76</v>
      </c>
      <c r="AD105" s="45"/>
      <c r="AE105" s="46">
        <v>98</v>
      </c>
      <c r="AF105" s="46">
        <v>83</v>
      </c>
    </row>
    <row r="106" spans="4:32">
      <c r="O106" s="46">
        <v>99</v>
      </c>
      <c r="P106" s="46">
        <v>55</v>
      </c>
      <c r="R106" s="46">
        <v>99</v>
      </c>
      <c r="S106" s="46">
        <v>61</v>
      </c>
      <c r="U106" s="46">
        <v>99</v>
      </c>
      <c r="V106" s="46">
        <v>67</v>
      </c>
      <c r="Y106" s="46">
        <v>99</v>
      </c>
      <c r="Z106" s="46">
        <v>68</v>
      </c>
      <c r="AB106" s="46">
        <v>99</v>
      </c>
      <c r="AC106" s="46">
        <v>77</v>
      </c>
      <c r="AE106" s="46">
        <v>99</v>
      </c>
      <c r="AF106" s="46">
        <v>84</v>
      </c>
    </row>
    <row r="107" spans="4:32">
      <c r="O107" s="46">
        <v>100</v>
      </c>
      <c r="P107" s="47">
        <v>55</v>
      </c>
      <c r="R107" s="46">
        <v>100</v>
      </c>
      <c r="S107" s="47">
        <v>62</v>
      </c>
      <c r="U107" s="46">
        <v>100</v>
      </c>
      <c r="V107" s="47">
        <v>67</v>
      </c>
      <c r="Y107" s="46">
        <v>100</v>
      </c>
      <c r="Z107" s="47">
        <v>69</v>
      </c>
      <c r="AB107" s="46">
        <v>100</v>
      </c>
      <c r="AC107" s="47">
        <v>77</v>
      </c>
      <c r="AE107" s="46">
        <v>100</v>
      </c>
      <c r="AF107" s="47">
        <v>84</v>
      </c>
    </row>
    <row r="108" spans="4:32">
      <c r="O108" s="46">
        <v>101</v>
      </c>
      <c r="P108" s="47">
        <v>55</v>
      </c>
      <c r="R108" s="46">
        <v>101</v>
      </c>
      <c r="S108" s="47">
        <v>62</v>
      </c>
      <c r="U108" s="46">
        <v>101</v>
      </c>
      <c r="V108" s="47">
        <v>68</v>
      </c>
      <c r="Y108" s="46">
        <v>101</v>
      </c>
      <c r="Z108" s="47">
        <v>69</v>
      </c>
      <c r="AB108" s="46">
        <v>101</v>
      </c>
      <c r="AC108" s="47">
        <v>77</v>
      </c>
      <c r="AE108" s="46">
        <v>101</v>
      </c>
      <c r="AF108" s="47">
        <v>85</v>
      </c>
    </row>
    <row r="109" spans="4:32">
      <c r="O109" s="46">
        <v>102</v>
      </c>
      <c r="P109" s="47">
        <v>55</v>
      </c>
      <c r="R109" s="46">
        <v>102</v>
      </c>
      <c r="S109" s="47">
        <v>62</v>
      </c>
      <c r="U109" s="46">
        <v>102</v>
      </c>
      <c r="V109" s="47">
        <v>68</v>
      </c>
      <c r="Y109" s="46">
        <v>102</v>
      </c>
      <c r="Z109" s="47">
        <v>69</v>
      </c>
      <c r="AB109" s="46">
        <v>102</v>
      </c>
      <c r="AC109" s="47">
        <v>78</v>
      </c>
      <c r="AE109" s="46">
        <v>102</v>
      </c>
      <c r="AF109" s="47">
        <v>85</v>
      </c>
    </row>
    <row r="110" spans="4:32">
      <c r="O110" s="46">
        <v>103</v>
      </c>
      <c r="P110" s="47">
        <v>56</v>
      </c>
      <c r="R110" s="46">
        <v>103</v>
      </c>
      <c r="S110" s="47">
        <v>62</v>
      </c>
      <c r="U110" s="46">
        <v>103</v>
      </c>
      <c r="V110" s="47">
        <v>68</v>
      </c>
      <c r="Y110" s="46">
        <v>103</v>
      </c>
      <c r="Z110" s="47">
        <v>70</v>
      </c>
      <c r="AB110" s="46">
        <v>103</v>
      </c>
      <c r="AC110" s="47">
        <v>78</v>
      </c>
      <c r="AE110" s="46">
        <v>103</v>
      </c>
      <c r="AF110" s="47">
        <v>86</v>
      </c>
    </row>
    <row r="111" spans="4:32">
      <c r="O111" s="46">
        <v>104</v>
      </c>
      <c r="P111" s="47">
        <v>56</v>
      </c>
      <c r="R111" s="46">
        <v>104</v>
      </c>
      <c r="S111" s="47">
        <v>63</v>
      </c>
      <c r="U111" s="46">
        <v>104</v>
      </c>
      <c r="V111" s="47">
        <v>69</v>
      </c>
      <c r="Y111" s="46">
        <v>104</v>
      </c>
      <c r="Z111" s="47">
        <v>70</v>
      </c>
      <c r="AB111" s="46">
        <v>104</v>
      </c>
      <c r="AC111" s="47">
        <v>79</v>
      </c>
      <c r="AE111" s="46">
        <v>104</v>
      </c>
      <c r="AF111" s="47">
        <v>86</v>
      </c>
    </row>
    <row r="112" spans="4:32">
      <c r="O112" s="46">
        <v>105</v>
      </c>
      <c r="P112" s="47">
        <v>56</v>
      </c>
      <c r="R112" s="46">
        <v>105</v>
      </c>
      <c r="S112" s="47">
        <v>63</v>
      </c>
      <c r="U112" s="46">
        <v>105</v>
      </c>
      <c r="V112" s="47">
        <v>69</v>
      </c>
      <c r="Y112" s="46">
        <v>105</v>
      </c>
      <c r="Z112" s="47">
        <v>70</v>
      </c>
      <c r="AB112" s="46">
        <v>105</v>
      </c>
      <c r="AC112" s="47">
        <v>79</v>
      </c>
      <c r="AE112" s="46">
        <v>105</v>
      </c>
      <c r="AF112" s="47">
        <v>86</v>
      </c>
    </row>
    <row r="113" spans="15:32">
      <c r="O113" s="46">
        <v>106</v>
      </c>
      <c r="P113" s="47">
        <v>57</v>
      </c>
      <c r="R113" s="46">
        <v>106</v>
      </c>
      <c r="S113" s="47">
        <v>63</v>
      </c>
      <c r="U113" s="46">
        <v>106</v>
      </c>
      <c r="V113" s="47">
        <v>69</v>
      </c>
      <c r="Y113" s="46">
        <v>106</v>
      </c>
      <c r="Z113" s="47">
        <v>71</v>
      </c>
      <c r="AB113" s="46">
        <v>106</v>
      </c>
      <c r="AC113" s="47">
        <v>79</v>
      </c>
      <c r="AE113" s="46">
        <v>106</v>
      </c>
      <c r="AF113" s="47">
        <v>87</v>
      </c>
    </row>
    <row r="114" spans="15:32">
      <c r="O114" s="46">
        <v>107</v>
      </c>
      <c r="P114" s="47">
        <v>57</v>
      </c>
      <c r="R114" s="46">
        <v>107</v>
      </c>
      <c r="S114" s="47">
        <v>64</v>
      </c>
      <c r="U114" s="46">
        <v>107</v>
      </c>
      <c r="V114" s="47">
        <v>70</v>
      </c>
      <c r="Y114" s="46">
        <v>107</v>
      </c>
      <c r="Z114" s="47">
        <v>71</v>
      </c>
      <c r="AB114" s="46">
        <v>107</v>
      </c>
      <c r="AC114" s="47">
        <v>80</v>
      </c>
      <c r="AE114" s="46">
        <v>107</v>
      </c>
      <c r="AF114" s="47">
        <v>87</v>
      </c>
    </row>
    <row r="115" spans="15:32">
      <c r="O115" s="46">
        <v>108</v>
      </c>
      <c r="P115" s="47">
        <v>57</v>
      </c>
      <c r="R115" s="46">
        <v>108</v>
      </c>
      <c r="S115" s="47">
        <v>64</v>
      </c>
      <c r="U115" s="46">
        <v>108</v>
      </c>
      <c r="V115" s="47">
        <v>70</v>
      </c>
      <c r="Y115" s="46">
        <v>108</v>
      </c>
      <c r="Z115" s="47">
        <v>71</v>
      </c>
      <c r="AB115" s="46">
        <v>108</v>
      </c>
      <c r="AC115" s="47">
        <v>80</v>
      </c>
      <c r="AE115" s="46">
        <v>108</v>
      </c>
      <c r="AF115" s="47">
        <v>88</v>
      </c>
    </row>
    <row r="116" spans="15:32">
      <c r="O116" s="46">
        <v>109</v>
      </c>
      <c r="P116" s="47">
        <v>57</v>
      </c>
      <c r="R116" s="46">
        <v>109</v>
      </c>
      <c r="S116" s="47">
        <v>64</v>
      </c>
      <c r="U116" s="46">
        <v>109</v>
      </c>
      <c r="V116" s="47">
        <v>70</v>
      </c>
      <c r="Y116" s="46">
        <v>109</v>
      </c>
      <c r="Z116" s="47">
        <v>72</v>
      </c>
      <c r="AB116" s="46">
        <v>109</v>
      </c>
      <c r="AC116" s="47">
        <v>80</v>
      </c>
      <c r="AE116" s="46">
        <v>109</v>
      </c>
      <c r="AF116" s="47">
        <v>88</v>
      </c>
    </row>
    <row r="117" spans="15:32">
      <c r="O117" s="46">
        <v>110</v>
      </c>
      <c r="P117" s="47">
        <v>58</v>
      </c>
      <c r="R117" s="46">
        <v>110</v>
      </c>
      <c r="S117" s="47">
        <v>65</v>
      </c>
      <c r="U117" s="46">
        <v>110</v>
      </c>
      <c r="V117" s="47">
        <v>71</v>
      </c>
      <c r="Y117" s="46">
        <v>110</v>
      </c>
      <c r="Z117" s="47">
        <v>72</v>
      </c>
      <c r="AB117" s="46">
        <v>110</v>
      </c>
      <c r="AC117" s="47">
        <v>81</v>
      </c>
      <c r="AE117" s="46">
        <v>110</v>
      </c>
      <c r="AF117" s="47">
        <v>88</v>
      </c>
    </row>
    <row r="118" spans="15:32">
      <c r="O118" s="46">
        <v>111</v>
      </c>
      <c r="P118" s="47">
        <v>58</v>
      </c>
      <c r="R118" s="46">
        <v>111</v>
      </c>
      <c r="S118" s="47">
        <v>65</v>
      </c>
      <c r="U118" s="46">
        <v>111</v>
      </c>
      <c r="V118" s="47">
        <v>71</v>
      </c>
      <c r="Y118" s="46">
        <v>111</v>
      </c>
      <c r="Z118" s="47">
        <v>72</v>
      </c>
      <c r="AB118" s="46">
        <v>111</v>
      </c>
      <c r="AC118" s="47">
        <v>81</v>
      </c>
      <c r="AE118" s="46">
        <v>111</v>
      </c>
      <c r="AF118" s="47">
        <v>89</v>
      </c>
    </row>
    <row r="119" spans="15:32">
      <c r="O119" s="46">
        <v>112</v>
      </c>
      <c r="P119" s="47">
        <v>58</v>
      </c>
      <c r="R119" s="46">
        <v>112</v>
      </c>
      <c r="S119" s="47">
        <v>65</v>
      </c>
      <c r="U119" s="46">
        <v>112</v>
      </c>
      <c r="V119" s="47">
        <v>71</v>
      </c>
      <c r="Y119" s="46">
        <v>112</v>
      </c>
      <c r="Z119" s="47">
        <v>73</v>
      </c>
      <c r="AB119" s="46">
        <v>112</v>
      </c>
      <c r="AC119" s="47">
        <v>81</v>
      </c>
      <c r="AE119" s="46">
        <v>112</v>
      </c>
      <c r="AF119" s="47">
        <v>89</v>
      </c>
    </row>
    <row r="120" spans="15:32">
      <c r="O120" s="46">
        <v>113</v>
      </c>
      <c r="P120" s="47">
        <v>58</v>
      </c>
      <c r="R120" s="46">
        <v>113</v>
      </c>
      <c r="S120" s="47">
        <v>65</v>
      </c>
      <c r="U120" s="46">
        <v>113</v>
      </c>
      <c r="V120" s="47">
        <v>72</v>
      </c>
      <c r="Y120" s="46">
        <v>113</v>
      </c>
      <c r="Z120" s="47">
        <v>73</v>
      </c>
      <c r="AB120" s="46">
        <v>113</v>
      </c>
      <c r="AC120" s="47">
        <v>82</v>
      </c>
      <c r="AE120" s="46">
        <v>113</v>
      </c>
      <c r="AF120" s="47">
        <v>90</v>
      </c>
    </row>
    <row r="121" spans="15:32">
      <c r="O121" s="46">
        <v>114</v>
      </c>
      <c r="P121" s="47">
        <v>59</v>
      </c>
      <c r="R121" s="46">
        <v>114</v>
      </c>
      <c r="S121" s="47">
        <v>66</v>
      </c>
      <c r="U121" s="46">
        <v>114</v>
      </c>
      <c r="V121" s="47">
        <v>72</v>
      </c>
      <c r="Y121" s="46">
        <v>114</v>
      </c>
      <c r="Z121" s="47">
        <v>73</v>
      </c>
      <c r="AB121" s="46">
        <v>114</v>
      </c>
      <c r="AC121" s="47">
        <v>82</v>
      </c>
      <c r="AE121" s="46">
        <v>114</v>
      </c>
      <c r="AF121" s="47">
        <v>90</v>
      </c>
    </row>
    <row r="122" spans="15:32">
      <c r="O122" s="46">
        <v>115</v>
      </c>
      <c r="P122" s="47">
        <v>59</v>
      </c>
      <c r="R122" s="46">
        <v>115</v>
      </c>
      <c r="S122" s="47">
        <v>66</v>
      </c>
      <c r="U122" s="46">
        <v>115</v>
      </c>
      <c r="V122" s="47">
        <v>72</v>
      </c>
      <c r="Y122" s="46">
        <v>115</v>
      </c>
      <c r="Z122" s="47">
        <v>74</v>
      </c>
      <c r="AB122" s="46">
        <v>115</v>
      </c>
      <c r="AC122" s="47">
        <v>83</v>
      </c>
      <c r="AE122" s="46">
        <v>115</v>
      </c>
      <c r="AF122" s="47">
        <v>90</v>
      </c>
    </row>
    <row r="123" spans="15:32">
      <c r="O123" s="46">
        <v>116</v>
      </c>
      <c r="P123" s="47">
        <v>59</v>
      </c>
      <c r="R123" s="46">
        <v>116</v>
      </c>
      <c r="S123" s="47">
        <v>66</v>
      </c>
      <c r="U123" s="46">
        <v>116</v>
      </c>
      <c r="V123" s="47">
        <v>73</v>
      </c>
      <c r="Y123" s="46">
        <v>116</v>
      </c>
      <c r="Z123" s="47">
        <v>74</v>
      </c>
      <c r="AB123" s="46">
        <v>116</v>
      </c>
      <c r="AC123" s="47">
        <v>83</v>
      </c>
      <c r="AE123" s="46">
        <v>116</v>
      </c>
      <c r="AF123" s="47">
        <v>91</v>
      </c>
    </row>
    <row r="124" spans="15:32">
      <c r="O124" s="46">
        <v>117</v>
      </c>
      <c r="P124" s="47">
        <v>59</v>
      </c>
      <c r="R124" s="46">
        <v>117</v>
      </c>
      <c r="S124" s="47">
        <v>67</v>
      </c>
      <c r="U124" s="46">
        <v>117</v>
      </c>
      <c r="V124" s="47">
        <v>73</v>
      </c>
      <c r="Y124" s="46">
        <v>117</v>
      </c>
      <c r="Z124" s="47">
        <v>74</v>
      </c>
      <c r="AB124" s="46">
        <v>117</v>
      </c>
      <c r="AC124" s="47">
        <v>83</v>
      </c>
      <c r="AE124" s="46">
        <v>117</v>
      </c>
      <c r="AF124" s="47">
        <v>91</v>
      </c>
    </row>
    <row r="125" spans="15:32">
      <c r="O125" s="46">
        <v>118</v>
      </c>
      <c r="P125" s="47">
        <v>60</v>
      </c>
      <c r="R125" s="46">
        <v>118</v>
      </c>
      <c r="S125" s="47">
        <v>67</v>
      </c>
      <c r="U125" s="46">
        <v>118</v>
      </c>
      <c r="V125" s="47">
        <v>73</v>
      </c>
      <c r="Y125" s="46">
        <v>118</v>
      </c>
      <c r="Z125" s="47">
        <v>75</v>
      </c>
      <c r="AB125" s="46">
        <v>118</v>
      </c>
      <c r="AC125" s="47">
        <v>84</v>
      </c>
      <c r="AE125" s="46">
        <v>118</v>
      </c>
      <c r="AF125" s="47">
        <v>92</v>
      </c>
    </row>
    <row r="126" spans="15:32">
      <c r="O126" s="46">
        <v>119</v>
      </c>
      <c r="P126" s="47">
        <v>60</v>
      </c>
      <c r="R126" s="46">
        <v>119</v>
      </c>
      <c r="S126" s="47">
        <v>67</v>
      </c>
      <c r="U126" s="46">
        <v>119</v>
      </c>
      <c r="V126" s="47">
        <v>73</v>
      </c>
      <c r="Y126" s="46">
        <v>119</v>
      </c>
      <c r="Z126" s="47">
        <v>75</v>
      </c>
      <c r="AB126" s="46">
        <v>119</v>
      </c>
      <c r="AC126" s="47">
        <v>84</v>
      </c>
      <c r="AE126" s="46">
        <v>119</v>
      </c>
      <c r="AF126" s="47">
        <v>92</v>
      </c>
    </row>
    <row r="127" spans="15:32">
      <c r="O127" s="46">
        <v>120</v>
      </c>
      <c r="P127" s="47">
        <v>60</v>
      </c>
      <c r="R127" s="46">
        <v>120</v>
      </c>
      <c r="S127" s="47">
        <v>67</v>
      </c>
      <c r="U127" s="46">
        <v>120</v>
      </c>
      <c r="V127" s="47">
        <v>74</v>
      </c>
      <c r="Y127" s="46">
        <v>120</v>
      </c>
      <c r="Z127" s="47">
        <v>75</v>
      </c>
      <c r="AB127" s="46">
        <v>120</v>
      </c>
      <c r="AC127" s="47">
        <v>84</v>
      </c>
      <c r="AE127" s="46">
        <v>120</v>
      </c>
      <c r="AF127" s="47">
        <v>92</v>
      </c>
    </row>
    <row r="128" spans="15:32">
      <c r="O128" s="46">
        <v>121</v>
      </c>
      <c r="P128" s="47">
        <v>60</v>
      </c>
      <c r="R128" s="46">
        <v>121</v>
      </c>
      <c r="S128" s="47">
        <v>68</v>
      </c>
      <c r="U128" s="46">
        <v>121</v>
      </c>
      <c r="V128" s="47">
        <v>74</v>
      </c>
      <c r="Y128" s="46">
        <v>121</v>
      </c>
      <c r="Z128" s="47">
        <v>76</v>
      </c>
      <c r="AB128" s="46">
        <v>121</v>
      </c>
      <c r="AC128" s="47">
        <v>85</v>
      </c>
      <c r="AE128" s="46">
        <v>121</v>
      </c>
      <c r="AF128" s="47">
        <v>93</v>
      </c>
    </row>
    <row r="129" spans="15:32">
      <c r="O129" s="46">
        <v>122</v>
      </c>
      <c r="P129" s="47">
        <v>61</v>
      </c>
      <c r="R129" s="46">
        <v>122</v>
      </c>
      <c r="S129" s="47">
        <v>68</v>
      </c>
      <c r="U129" s="46">
        <v>122</v>
      </c>
      <c r="V129" s="47">
        <v>74</v>
      </c>
      <c r="Y129" s="46">
        <v>122</v>
      </c>
      <c r="Z129" s="47">
        <v>76</v>
      </c>
      <c r="AB129" s="46">
        <v>122</v>
      </c>
      <c r="AC129" s="47">
        <v>85</v>
      </c>
      <c r="AE129" s="46">
        <v>122</v>
      </c>
      <c r="AF129" s="47">
        <v>93</v>
      </c>
    </row>
    <row r="130" spans="15:32">
      <c r="O130" s="46">
        <v>123</v>
      </c>
      <c r="P130" s="47">
        <v>61</v>
      </c>
      <c r="R130" s="46">
        <v>123</v>
      </c>
      <c r="S130" s="47">
        <v>68</v>
      </c>
      <c r="U130" s="46">
        <v>123</v>
      </c>
      <c r="V130" s="47">
        <v>75</v>
      </c>
      <c r="Y130" s="46">
        <v>123</v>
      </c>
      <c r="Z130" s="47">
        <v>76</v>
      </c>
      <c r="AB130" s="46">
        <v>123</v>
      </c>
      <c r="AC130" s="47">
        <v>85</v>
      </c>
      <c r="AE130" s="46">
        <v>123</v>
      </c>
      <c r="AF130" s="47">
        <v>93</v>
      </c>
    </row>
    <row r="131" spans="15:32">
      <c r="O131" s="46">
        <v>124</v>
      </c>
      <c r="P131" s="47">
        <v>61</v>
      </c>
      <c r="R131" s="46">
        <v>124</v>
      </c>
      <c r="S131" s="47">
        <v>68</v>
      </c>
      <c r="U131" s="46">
        <v>124</v>
      </c>
      <c r="V131" s="47">
        <v>75</v>
      </c>
      <c r="Y131" s="46">
        <v>124</v>
      </c>
      <c r="Z131" s="47">
        <v>76</v>
      </c>
      <c r="AB131" s="46">
        <v>124</v>
      </c>
      <c r="AC131" s="47">
        <v>86</v>
      </c>
      <c r="AE131" s="46">
        <v>124</v>
      </c>
      <c r="AF131" s="47">
        <v>94</v>
      </c>
    </row>
    <row r="132" spans="15:32">
      <c r="O132" s="46">
        <v>125</v>
      </c>
      <c r="P132" s="47">
        <v>61</v>
      </c>
      <c r="R132" s="46">
        <v>125</v>
      </c>
      <c r="S132" s="47">
        <v>69</v>
      </c>
      <c r="U132" s="46">
        <v>125</v>
      </c>
      <c r="V132" s="47">
        <v>75</v>
      </c>
      <c r="Y132" s="46">
        <v>125</v>
      </c>
      <c r="Z132" s="47">
        <v>77</v>
      </c>
      <c r="AB132" s="46">
        <v>125</v>
      </c>
      <c r="AC132" s="47">
        <v>86</v>
      </c>
      <c r="AE132" s="46">
        <v>125</v>
      </c>
      <c r="AF132" s="47">
        <v>94</v>
      </c>
    </row>
    <row r="133" spans="15:32">
      <c r="O133" s="46">
        <v>126</v>
      </c>
      <c r="P133" s="47">
        <v>62</v>
      </c>
      <c r="R133" s="46">
        <v>126</v>
      </c>
      <c r="S133" s="47">
        <v>69</v>
      </c>
      <c r="U133" s="46">
        <v>126</v>
      </c>
      <c r="V133" s="47">
        <v>76</v>
      </c>
      <c r="Y133" s="46">
        <v>126</v>
      </c>
      <c r="Z133" s="47">
        <v>77</v>
      </c>
      <c r="AB133" s="46">
        <v>126</v>
      </c>
      <c r="AC133" s="47">
        <v>86</v>
      </c>
      <c r="AE133" s="46">
        <v>126</v>
      </c>
      <c r="AF133" s="47">
        <v>95</v>
      </c>
    </row>
    <row r="134" spans="15:32">
      <c r="O134" s="46">
        <v>127</v>
      </c>
      <c r="P134" s="47">
        <v>62</v>
      </c>
      <c r="R134" s="46">
        <v>127</v>
      </c>
      <c r="S134" s="47">
        <v>69</v>
      </c>
      <c r="U134" s="46">
        <v>127</v>
      </c>
      <c r="V134" s="47">
        <v>76</v>
      </c>
      <c r="Y134" s="46">
        <v>127</v>
      </c>
      <c r="Z134" s="47">
        <v>77</v>
      </c>
      <c r="AB134" s="46">
        <v>127</v>
      </c>
      <c r="AC134" s="47">
        <v>87</v>
      </c>
      <c r="AE134" s="46">
        <v>127</v>
      </c>
      <c r="AF134" s="47">
        <v>95</v>
      </c>
    </row>
    <row r="135" spans="15:32">
      <c r="O135" s="46">
        <v>128</v>
      </c>
      <c r="P135" s="47">
        <v>62</v>
      </c>
      <c r="R135" s="46">
        <v>128</v>
      </c>
      <c r="S135" s="47">
        <v>70</v>
      </c>
      <c r="U135" s="46">
        <v>128</v>
      </c>
      <c r="V135" s="47">
        <v>76</v>
      </c>
      <c r="Y135" s="46">
        <v>128</v>
      </c>
      <c r="Z135" s="47">
        <v>78</v>
      </c>
      <c r="AB135" s="46">
        <v>128</v>
      </c>
      <c r="AC135" s="47">
        <v>87</v>
      </c>
      <c r="AE135" s="46">
        <v>128</v>
      </c>
      <c r="AF135" s="47">
        <v>95</v>
      </c>
    </row>
    <row r="136" spans="15:32">
      <c r="O136" s="46">
        <v>129</v>
      </c>
      <c r="P136" s="47">
        <v>62</v>
      </c>
      <c r="R136" s="46">
        <v>129</v>
      </c>
      <c r="S136" s="47">
        <v>70</v>
      </c>
      <c r="U136" s="46">
        <v>129</v>
      </c>
      <c r="V136" s="47">
        <v>76</v>
      </c>
      <c r="Y136" s="46">
        <v>129</v>
      </c>
      <c r="Z136" s="47">
        <v>78</v>
      </c>
      <c r="AB136" s="46">
        <v>129</v>
      </c>
      <c r="AC136" s="47">
        <v>87</v>
      </c>
      <c r="AE136" s="46">
        <v>129</v>
      </c>
      <c r="AF136" s="47">
        <v>96</v>
      </c>
    </row>
    <row r="137" spans="15:32">
      <c r="O137" s="46">
        <v>130</v>
      </c>
      <c r="P137" s="47">
        <v>63</v>
      </c>
      <c r="R137" s="46">
        <v>130</v>
      </c>
      <c r="S137" s="47">
        <v>70</v>
      </c>
      <c r="U137" s="46">
        <v>130</v>
      </c>
      <c r="V137" s="47">
        <v>77</v>
      </c>
      <c r="Y137" s="46">
        <v>130</v>
      </c>
      <c r="Z137" s="47">
        <v>78</v>
      </c>
      <c r="AB137" s="46">
        <v>130</v>
      </c>
      <c r="AC137" s="47">
        <v>88</v>
      </c>
      <c r="AE137" s="46">
        <v>130</v>
      </c>
      <c r="AF137" s="47">
        <v>96</v>
      </c>
    </row>
    <row r="138" spans="15:32">
      <c r="O138" s="46">
        <v>131</v>
      </c>
      <c r="P138" s="47">
        <v>63</v>
      </c>
      <c r="R138" s="46">
        <v>131</v>
      </c>
      <c r="S138" s="47">
        <v>70</v>
      </c>
      <c r="U138" s="46">
        <v>131</v>
      </c>
      <c r="V138" s="47">
        <v>77</v>
      </c>
      <c r="Y138" s="46">
        <v>131</v>
      </c>
      <c r="Z138" s="47">
        <v>79</v>
      </c>
      <c r="AB138" s="46">
        <v>131</v>
      </c>
      <c r="AC138" s="47">
        <v>88</v>
      </c>
      <c r="AE138" s="46">
        <v>131</v>
      </c>
      <c r="AF138" s="47">
        <v>96</v>
      </c>
    </row>
    <row r="139" spans="15:32">
      <c r="O139" s="46">
        <v>132</v>
      </c>
      <c r="P139" s="47">
        <v>63</v>
      </c>
      <c r="R139" s="46">
        <v>132</v>
      </c>
      <c r="S139" s="47">
        <v>71</v>
      </c>
      <c r="U139" s="46">
        <v>132</v>
      </c>
      <c r="V139" s="47">
        <v>77</v>
      </c>
      <c r="Y139" s="46">
        <v>132</v>
      </c>
      <c r="Z139" s="47">
        <v>79</v>
      </c>
      <c r="AB139" s="46">
        <v>132</v>
      </c>
      <c r="AC139" s="47">
        <v>88</v>
      </c>
      <c r="AE139" s="46">
        <v>132</v>
      </c>
      <c r="AF139" s="47">
        <v>97</v>
      </c>
    </row>
    <row r="140" spans="15:32">
      <c r="O140" s="46">
        <v>133</v>
      </c>
      <c r="P140" s="47">
        <v>63</v>
      </c>
      <c r="R140" s="46">
        <v>133</v>
      </c>
      <c r="S140" s="47">
        <v>71</v>
      </c>
      <c r="U140" s="46">
        <v>133</v>
      </c>
      <c r="V140" s="47">
        <v>78</v>
      </c>
      <c r="Y140" s="46">
        <v>133</v>
      </c>
      <c r="Z140" s="47">
        <v>79</v>
      </c>
      <c r="AB140" s="46">
        <v>133</v>
      </c>
      <c r="AC140" s="47">
        <v>89</v>
      </c>
      <c r="AE140" s="46">
        <v>133</v>
      </c>
      <c r="AF140" s="47">
        <v>97</v>
      </c>
    </row>
    <row r="141" spans="15:32">
      <c r="O141" s="46">
        <v>134</v>
      </c>
      <c r="P141" s="47">
        <v>64</v>
      </c>
      <c r="R141" s="46">
        <v>134</v>
      </c>
      <c r="S141" s="47">
        <v>71</v>
      </c>
      <c r="U141" s="46">
        <v>134</v>
      </c>
      <c r="V141" s="47">
        <v>78</v>
      </c>
      <c r="Y141" s="46">
        <v>134</v>
      </c>
      <c r="Z141" s="47">
        <v>79</v>
      </c>
      <c r="AB141" s="46">
        <v>134</v>
      </c>
      <c r="AC141" s="47">
        <v>89</v>
      </c>
      <c r="AE141" s="46">
        <v>134</v>
      </c>
      <c r="AF141" s="47">
        <v>98</v>
      </c>
    </row>
    <row r="142" spans="15:32">
      <c r="O142" s="46">
        <v>135</v>
      </c>
      <c r="P142" s="47">
        <v>64</v>
      </c>
      <c r="R142" s="46">
        <v>135</v>
      </c>
      <c r="S142" s="47">
        <v>71</v>
      </c>
      <c r="U142" s="46">
        <v>135</v>
      </c>
      <c r="V142" s="47">
        <v>78</v>
      </c>
      <c r="Y142" s="46">
        <v>135</v>
      </c>
      <c r="Z142" s="47">
        <v>80</v>
      </c>
      <c r="AB142" s="46">
        <v>135</v>
      </c>
      <c r="AC142" s="47">
        <v>89</v>
      </c>
      <c r="AE142" s="46">
        <v>135</v>
      </c>
      <c r="AF142" s="47">
        <v>98</v>
      </c>
    </row>
    <row r="143" spans="15:32">
      <c r="O143" s="46">
        <v>136</v>
      </c>
      <c r="P143" s="47">
        <v>64</v>
      </c>
      <c r="R143" s="46">
        <v>136</v>
      </c>
      <c r="S143" s="47">
        <v>72</v>
      </c>
      <c r="U143" s="46">
        <v>136</v>
      </c>
      <c r="V143" s="47">
        <v>78</v>
      </c>
      <c r="Y143" s="46">
        <v>136</v>
      </c>
      <c r="Z143" s="47">
        <v>80</v>
      </c>
      <c r="AB143" s="46">
        <v>136</v>
      </c>
      <c r="AC143" s="47">
        <v>90</v>
      </c>
      <c r="AE143" s="46">
        <v>136</v>
      </c>
      <c r="AF143" s="47">
        <v>98</v>
      </c>
    </row>
    <row r="144" spans="15:32">
      <c r="O144" s="46">
        <v>137</v>
      </c>
      <c r="P144" s="47">
        <v>64</v>
      </c>
      <c r="R144" s="46">
        <v>137</v>
      </c>
      <c r="S144" s="47">
        <v>72</v>
      </c>
      <c r="U144" s="46">
        <v>137</v>
      </c>
      <c r="V144" s="47">
        <v>79</v>
      </c>
      <c r="Y144" s="46">
        <v>137</v>
      </c>
      <c r="Z144" s="47">
        <v>80</v>
      </c>
      <c r="AB144" s="46">
        <v>137</v>
      </c>
      <c r="AC144" s="47">
        <v>90</v>
      </c>
      <c r="AE144" s="46">
        <v>137</v>
      </c>
      <c r="AF144" s="47">
        <v>99</v>
      </c>
    </row>
    <row r="145" spans="15:32">
      <c r="O145" s="46">
        <v>138</v>
      </c>
      <c r="P145" s="47">
        <v>64</v>
      </c>
      <c r="R145" s="46">
        <v>138</v>
      </c>
      <c r="S145" s="47">
        <v>72</v>
      </c>
      <c r="U145" s="46">
        <v>138</v>
      </c>
      <c r="V145" s="47">
        <v>79</v>
      </c>
      <c r="Y145" s="46">
        <v>138</v>
      </c>
      <c r="Z145" s="47">
        <v>81</v>
      </c>
      <c r="AB145" s="46">
        <v>138</v>
      </c>
      <c r="AC145" s="47">
        <v>90</v>
      </c>
      <c r="AE145" s="46">
        <v>138</v>
      </c>
      <c r="AF145" s="47">
        <v>99</v>
      </c>
    </row>
  </sheetData>
  <sheetProtection password="CD8C" sheet="1" objects="1" scenarios="1"/>
  <conditionalFormatting sqref="A27">
    <cfRule type="containsText" dxfId="1" priority="2" operator="containsText" text="This H value does indicate significant heterogeneity.">
      <formula>NOT(ISERROR(SEARCH("This H value does indicate significant heterogeneity.",A27)))</formula>
    </cfRule>
  </conditionalFormatting>
  <conditionalFormatting sqref="A34">
    <cfRule type="containsText" dxfId="0" priority="1" operator="containsText" text="This R value does indicate significant heterogeneity.">
      <formula>NOT(ISERROR(SEARCH("This R value does indicate significant heterogeneity.",A34)))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Purity-Total pure seeds</vt:lpstr>
      <vt:lpstr>Purity-Inert matter</vt:lpstr>
      <vt:lpstr>Purity-Other seeds</vt:lpstr>
      <vt:lpstr>Germ-Normal Seedlings</vt:lpstr>
      <vt:lpstr>Germ-Abnorm seeds</vt:lpstr>
      <vt:lpstr>Germ-Dead seeds</vt:lpstr>
      <vt:lpstr>Total # of other seeds</vt:lpstr>
      <vt:lpstr># of species with biggest #</vt:lpstr>
      <vt:lpstr>Second biggest #</vt:lpstr>
    </vt:vector>
  </TitlesOfParts>
  <Company>Pioneer, A DuPont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Jean-Louis Laffont</dc:creator>
  <cp:lastModifiedBy>Laffont, Jean-Louis</cp:lastModifiedBy>
  <dcterms:created xsi:type="dcterms:W3CDTF">2009-11-11T07:53:19Z</dcterms:created>
  <dcterms:modified xsi:type="dcterms:W3CDTF">2012-07-26T07:32:22Z</dcterms:modified>
</cp:coreProperties>
</file>